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definedNames/>
  <calcPr fullCalcOnLoad="1"/>
</workbook>
</file>

<file path=xl/sharedStrings.xml><?xml version="1.0" encoding="utf-8"?>
<sst xmlns="http://schemas.openxmlformats.org/spreadsheetml/2006/main" count="472" uniqueCount="160">
  <si>
    <t>ИНФОРМАЦИЯ О НАЧИСЛЕННЫХ, СОБРАННЫХ И ИЗРАСХОДОВАННЫХ СРЕДСТВАХ  на 31.10.2019г.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</si>
  <si>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</si>
  <si>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</si>
  <si>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</si>
  <si>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</si>
  <si>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</si>
  <si>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</si>
  <si>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</si>
  <si>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</si>
  <si>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31.10.2019 г</t>
  </si>
  <si>
    <t>Задолженность на 31.10.2019 г</t>
  </si>
  <si>
    <t>Дата заключения договора</t>
  </si>
  <si>
    <t>Улица</t>
  </si>
  <si>
    <t>Дом</t>
  </si>
  <si>
    <t>Азовская</t>
  </si>
  <si>
    <t>01.04.2014 г.</t>
  </si>
  <si>
    <t>ИТОГО ПО ДОМУ</t>
  </si>
  <si>
    <t>Январь 2019 г</t>
  </si>
  <si>
    <t>Вид работ</t>
  </si>
  <si>
    <t>Место проведения работ</t>
  </si>
  <si>
    <t>Сумма</t>
  </si>
  <si>
    <t>Смена трубопровода ф 50мм</t>
  </si>
  <si>
    <t>Азовская 3</t>
  </si>
  <si>
    <t>кв.95</t>
  </si>
  <si>
    <t>Окончательный расчет за разработку проекта по договору за апрель 2018г.</t>
  </si>
  <si>
    <t>ИТОГО</t>
  </si>
  <si>
    <t>Февраль 2019 г</t>
  </si>
  <si>
    <t xml:space="preserve">Проверка технического состояния вент.каналов и дымовых каналов </t>
  </si>
  <si>
    <t>кв.125,135,138,139,142,144, 147, 148,151,155,159,162,164,165,171,173,178</t>
  </si>
  <si>
    <t>кв.83,85,90,93,94,95,97,98,100, 101,102,105,104,106</t>
  </si>
  <si>
    <t>Март 2019</t>
  </si>
  <si>
    <t>Ремонт электрооборудования в ЩЭ ж/д (установка автоматов)</t>
  </si>
  <si>
    <t>кв.141</t>
  </si>
  <si>
    <t>Установка крана шарового ф 15 мм</t>
  </si>
  <si>
    <t>кв.102</t>
  </si>
  <si>
    <t>кв.1,5,6,14,18,27,41,42,46,50,51,54,57,58,63,70,107</t>
  </si>
  <si>
    <t>Апрель 2019г</t>
  </si>
  <si>
    <t>Май 2019г</t>
  </si>
  <si>
    <t>проверка   технического состояния вентиляционных и дымовых каналов.</t>
  </si>
  <si>
    <t>кв.15,17,30,44,48,49,59,74,86, 101,136,143,145,169</t>
  </si>
  <si>
    <t>кв.26,116,117,118,121,126,133, 134</t>
  </si>
  <si>
    <t>кв.3,7,8,9,16,20,22,25,31,32,33, 34,55,56,61,67,68,78,110,112,114,137,141,154,166,167,168,175,176</t>
  </si>
  <si>
    <t>установка светильников в подъезде</t>
  </si>
  <si>
    <t>5-й подъезд 8-й этаж</t>
  </si>
  <si>
    <t>смена эл.счетчика на квартиру</t>
  </si>
  <si>
    <t>кв.56</t>
  </si>
  <si>
    <t>частичный ремонт в подъезде</t>
  </si>
  <si>
    <t>4-й подъезд 1,2-й этаж</t>
  </si>
  <si>
    <t>устройство напольной плитки в подъезде и на крыльце жилого дома</t>
  </si>
  <si>
    <t xml:space="preserve">4-й подъезд </t>
  </si>
  <si>
    <t>ремонт ж/б козырька над подъездом</t>
  </si>
  <si>
    <t>Июнь 2019г</t>
  </si>
  <si>
    <t>Гидравлические испытания трубопровода ГВС</t>
  </si>
  <si>
    <t>Гидравлические испытания внутридомовой системы ЦО</t>
  </si>
  <si>
    <t>смена трубопровода ф 25мм</t>
  </si>
  <si>
    <t>подвал ЦО</t>
  </si>
  <si>
    <t>смена трубопровода ф 90мм, установка фланцев ст.плоских ф80мм</t>
  </si>
  <si>
    <t>ГВС</t>
  </si>
  <si>
    <t xml:space="preserve">ремонт мягкой кровли отдельными местами в жилом доме </t>
  </si>
  <si>
    <t>над лифтовой ,балконные плиты над квартирами кв.69,105</t>
  </si>
  <si>
    <t>ремонт освещения в МОП (смена датчика движения ,светильника)</t>
  </si>
  <si>
    <t>2-й подъезд ,1-й этаж</t>
  </si>
  <si>
    <t>Июль 2019г</t>
  </si>
  <si>
    <t>Август 2019г</t>
  </si>
  <si>
    <t>замена табличек (адресных)</t>
  </si>
  <si>
    <t xml:space="preserve">5-й подъезд </t>
  </si>
  <si>
    <t>смена трубопровода ф 110мм</t>
  </si>
  <si>
    <t>кв.115-119-123-127 ЦК</t>
  </si>
  <si>
    <t>смена трубопровода ф 20,32,40мм</t>
  </si>
  <si>
    <t>кв.115-119-123-127 ХВС п/п</t>
  </si>
  <si>
    <t>Сентябрь 2019г</t>
  </si>
  <si>
    <t>октябрь 2019г.</t>
  </si>
  <si>
    <t xml:space="preserve">проверка технического состояния вент.каналов и дымовых каналов </t>
  </si>
  <si>
    <t>кв.21,31,33,44,58,61,126,139,141,142</t>
  </si>
  <si>
    <t>кв.3,26,29,67,70,65,66,62,54,42,68,17, 120,119,122,134,133,121,5,9,69,100, 104,98,97,94,90,81,83,85,76,168,167, 165,155,151,162,148,166,171,173</t>
  </si>
  <si>
    <t>ноябрь 2019г.</t>
  </si>
  <si>
    <t>благоустройство придомовой территории двора(изготовление и установка ограждения с перилами)ж-д</t>
  </si>
  <si>
    <t>Герметизация меж.панальных швов</t>
  </si>
  <si>
    <t>кв.69,129</t>
  </si>
  <si>
    <t>Декабрь 2019г</t>
  </si>
  <si>
    <t>Работы по аварийному ремонту общего имущества МКД с января по декабрь  2019г.</t>
  </si>
  <si>
    <t>смена трубопровода ф 32мм</t>
  </si>
  <si>
    <t>кв.171 ГВС п/п</t>
  </si>
  <si>
    <t>кв.18-22 ХВС п/п</t>
  </si>
  <si>
    <t>смена трубопровода ф110мм</t>
  </si>
  <si>
    <t>кв.32 (1-й подъезд) ЦК</t>
  </si>
  <si>
    <t>ВСЕГО</t>
  </si>
  <si>
    <t>очистка придомовой территории от снега</t>
  </si>
  <si>
    <t>техническое обслуживание УУТЭ</t>
  </si>
  <si>
    <t>ЦО и ГВС</t>
  </si>
  <si>
    <t>Ремонт электроосвещения (смена лампы) жилого дома</t>
  </si>
  <si>
    <t>4-й подъезд 2-й этаж, 3-й подъезд 1-й этаж под козырьком, 4-й подъезд 1-й этаж и тамбур</t>
  </si>
  <si>
    <t>установка шахматного столика на детской площадке жилого дома</t>
  </si>
  <si>
    <t>детская площадка</t>
  </si>
  <si>
    <t>Март 2019 г</t>
  </si>
  <si>
    <t>Ремонт ж/б козырька над подъездом (оштукатуривание)</t>
  </si>
  <si>
    <t>Подъезд 4</t>
  </si>
  <si>
    <t xml:space="preserve">Обходы и осмотры инженерных комуникаций </t>
  </si>
  <si>
    <t xml:space="preserve">Ремонт электроосвещения (смена лампы) жилого дома в МОП </t>
  </si>
  <si>
    <t>3-й подъезд 5-й этаж</t>
  </si>
  <si>
    <t>Апрель 2019 г</t>
  </si>
  <si>
    <t>благоустройство придомовой территории (окраска деревьев и бордюров)</t>
  </si>
  <si>
    <t>установка автоматических выключателей МОП</t>
  </si>
  <si>
    <t>кв.123</t>
  </si>
  <si>
    <t>Закрытие отопительного периода(слив воды из системы)</t>
  </si>
  <si>
    <t>покос придомовой территории</t>
  </si>
  <si>
    <t>дезинсекция подвальных помещений</t>
  </si>
  <si>
    <t>установка крана шарового ф15мм</t>
  </si>
  <si>
    <t>кв.112</t>
  </si>
  <si>
    <t>проверка электросчетчиков</t>
  </si>
  <si>
    <t>кв.1-177</t>
  </si>
  <si>
    <t>смена трубопровода ф25мм</t>
  </si>
  <si>
    <t>кв.106 ЦО п/п</t>
  </si>
  <si>
    <t>кв.130 ГВС</t>
  </si>
  <si>
    <t>кв.30 ЦО п/п</t>
  </si>
  <si>
    <t>кв.81 ГВС</t>
  </si>
  <si>
    <t>обварка фланцевых соединений и латочный ремонт УУТЭ</t>
  </si>
  <si>
    <t>УУТЭ (ГВС)</t>
  </si>
  <si>
    <t>ремонт электрооборудования в ЩЭ ж/д (установка автоматов)</t>
  </si>
  <si>
    <t>2-й подъезд 5,6-й этаж</t>
  </si>
  <si>
    <t>благоустройство придомовой территории (окраска лавочек-8шт,ограждение клумб-5 шт)</t>
  </si>
  <si>
    <t>5-й подъезд, 6,8-й этаж, тамбур</t>
  </si>
  <si>
    <t>ремонт в ЩЭ (смена автоматических выключателей)</t>
  </si>
  <si>
    <t>кв.99</t>
  </si>
  <si>
    <t>смена отвода ф110х90гр</t>
  </si>
  <si>
    <t>ЦК(подвал) 4-й подъезд</t>
  </si>
  <si>
    <t>ремонт электроосвещения (смена ламп светодиодных)</t>
  </si>
  <si>
    <t>4-й подъезд надподъездное освещение</t>
  </si>
  <si>
    <t xml:space="preserve">ремонт электроосвещения (смена ламп светодиодных) </t>
  </si>
  <si>
    <t>3-й подъезд,под козырьком</t>
  </si>
  <si>
    <t>Посадка  туи «смарагд» на территории двора</t>
  </si>
  <si>
    <t>2-й подъезд придомовое освещение</t>
  </si>
  <si>
    <t xml:space="preserve">обходы и осмотры подвала и инженерных коммуникаций </t>
  </si>
  <si>
    <t>кв.63,57,67,168,107,177,131,83,79,31,114,21, 118,1,69,81,175,78,115,112,172,178,59,101,167,176,111 устранение непрогрева системы ЦО</t>
  </si>
  <si>
    <t>проверка индивидуальных приборов учета (ИПУ) ГВС и ХВС</t>
  </si>
  <si>
    <t>1,3-й подъезд</t>
  </si>
  <si>
    <t>2,3,5-й подъезды, 4,5,6,8-й этажи</t>
  </si>
  <si>
    <t>ремонт электрооборудования (замена автоматических выключателей)</t>
  </si>
  <si>
    <t>кв.87</t>
  </si>
  <si>
    <t>Установка крана шарового ф 15мм</t>
  </si>
  <si>
    <t>кв.153 ХВС</t>
  </si>
  <si>
    <t>кв.177 ЦО</t>
  </si>
  <si>
    <t>кв.22(туалет)ХВС</t>
  </si>
  <si>
    <t>Подготовка к запуску системы ЦО в ж/д</t>
  </si>
  <si>
    <t>декабрь 2019г.</t>
  </si>
  <si>
    <t>проверка индивидуальных приборов учета (ИПУ) электроэнергии</t>
  </si>
  <si>
    <t>установка крана шарового ф 15мм</t>
  </si>
  <si>
    <t>подвал,ГВС</t>
  </si>
  <si>
    <t>установка американки ф25х20мм</t>
  </si>
  <si>
    <t>кв.112 ГВС</t>
  </si>
  <si>
    <t xml:space="preserve">обходы и осмотры инженерных коммуникаций </t>
  </si>
  <si>
    <t>кв.28,32,24,20,16,12,8,4,2 (устранение непрогрева) в ж/д</t>
  </si>
  <si>
    <t>кв.90 ЦО п/п</t>
  </si>
  <si>
    <t>смена трубопровода ф20мм</t>
  </si>
  <si>
    <t>кв.99 ХВС</t>
  </si>
  <si>
    <t>ремонт электроосвещения в подъезде ж/д(смена лампы светодиодных)</t>
  </si>
  <si>
    <t xml:space="preserve">4-й подъезд 1-й этаж, 2-й подъезд 2,6-й этаж </t>
  </si>
  <si>
    <t>№</t>
  </si>
  <si>
    <t>Наименование работ</t>
  </si>
  <si>
    <t xml:space="preserve">Стоимость, руб.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</si>
</sst>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.5"/>
      <color indexed="8"/>
      <name val="Arial"/>
      <family val="2"/>
    </font>
    <font>
      <b/>
      <sz val="11"/>
      <name val="Arial"/>
      <family val="2"/>
    </font>
    <font>
      <b/>
      <i/>
      <sz val="10.5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1" fillId="0" borderId="10" xfId="0" applyNumberFormat="1" applyFont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justify" wrapText="1"/>
    </xf>
    <xf numFmtId="0" fontId="13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14" fillId="35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35" borderId="10" xfId="0" applyNumberFormat="1" applyFont="1" applyFill="1" applyBorder="1" applyAlignment="1">
      <alignment horizontal="center" wrapText="1"/>
    </xf>
    <xf numFmtId="0" fontId="16" fillId="35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justify"/>
    </xf>
    <xf numFmtId="0" fontId="10" fillId="35" borderId="0" xfId="0" applyFont="1" applyFill="1" applyAlignment="1">
      <alignment horizontal="center"/>
    </xf>
    <xf numFmtId="0" fontId="11" fillId="0" borderId="10" xfId="0" applyNumberFormat="1" applyFont="1" applyBorder="1" applyAlignment="1">
      <alignment horizontal="justify"/>
    </xf>
    <xf numFmtId="0" fontId="16" fillId="0" borderId="10" xfId="0" applyNumberFormat="1" applyFont="1" applyBorder="1" applyAlignment="1">
      <alignment horizontal="justify" wrapText="1"/>
    </xf>
    <xf numFmtId="0" fontId="16" fillId="0" borderId="10" xfId="0" applyNumberFormat="1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10" xfId="0" applyNumberFormat="1" applyFont="1" applyBorder="1" applyAlignment="1">
      <alignment horizontal="justify"/>
    </xf>
    <xf numFmtId="0" fontId="10" fillId="35" borderId="0" xfId="0" applyFont="1" applyFill="1" applyAlignment="1">
      <alignment horizontal="center" wrapText="1"/>
    </xf>
    <xf numFmtId="0" fontId="7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/>
    </xf>
    <xf numFmtId="0" fontId="7" fillId="38" borderId="10" xfId="0" applyNumberFormat="1" applyFont="1" applyFill="1" applyBorder="1" applyAlignment="1">
      <alignment horizontal="center" wrapText="1"/>
    </xf>
    <xf numFmtId="0" fontId="8" fillId="38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10" sqref="E10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9" t="s">
        <v>1</v>
      </c>
      <c r="B3" s="50" t="s">
        <v>2</v>
      </c>
      <c r="C3" s="50"/>
      <c r="D3" s="51" t="s">
        <v>3</v>
      </c>
      <c r="E3" s="52" t="s">
        <v>4</v>
      </c>
      <c r="F3" s="52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K3" s="52" t="s">
        <v>10</v>
      </c>
      <c r="L3" s="52" t="s">
        <v>11</v>
      </c>
    </row>
    <row r="4" spans="1:12" ht="29.25" customHeight="1">
      <c r="A4" s="49"/>
      <c r="B4" s="4" t="s">
        <v>12</v>
      </c>
      <c r="C4" s="4" t="s">
        <v>13</v>
      </c>
      <c r="D4" s="51"/>
      <c r="E4" s="51"/>
      <c r="F4" s="52"/>
      <c r="G4" s="51"/>
      <c r="H4" s="51"/>
      <c r="I4" s="51"/>
      <c r="J4" s="51"/>
      <c r="K4" s="51"/>
      <c r="L4" s="52"/>
    </row>
    <row r="5" spans="1:12" ht="15.75">
      <c r="A5" s="5"/>
      <c r="B5" s="6" t="s">
        <v>14</v>
      </c>
      <c r="C5" s="7">
        <v>3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53" t="s">
        <v>16</v>
      </c>
      <c r="C6" s="53"/>
      <c r="D6" s="53"/>
      <c r="E6">
        <v>159354.6837</v>
      </c>
      <c r="F6">
        <v>-397757.5332</v>
      </c>
      <c r="G6">
        <v>2174635.92</v>
      </c>
      <c r="H6">
        <v>2187727.45</v>
      </c>
      <c r="I6">
        <v>2369456.6</v>
      </c>
      <c r="J6">
        <v>-579486.69</v>
      </c>
      <c r="K6">
        <v>146263.15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91">
      <selection activeCell="E107" sqref="E107"/>
    </sheetView>
  </sheetViews>
  <sheetFormatPr defaultColWidth="11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54" t="s">
        <v>17</v>
      </c>
      <c r="B1" s="54"/>
      <c r="C1" s="54"/>
      <c r="D1" s="54"/>
      <c r="E1" s="54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13.5">
      <c r="A3" s="12">
        <v>1</v>
      </c>
      <c r="B3" s="13" t="s">
        <v>21</v>
      </c>
      <c r="C3" s="13" t="s">
        <v>22</v>
      </c>
      <c r="D3" s="13" t="s">
        <v>23</v>
      </c>
      <c r="E3" s="13">
        <f>2221.7</f>
        <v>2221.7</v>
      </c>
    </row>
    <row r="4" spans="1:5" ht="47.25" customHeight="1">
      <c r="A4" s="12">
        <v>2</v>
      </c>
      <c r="B4" s="13" t="s">
        <v>24</v>
      </c>
      <c r="C4" s="13" t="s">
        <v>22</v>
      </c>
      <c r="D4" s="13"/>
      <c r="E4" s="13">
        <f>70440</f>
        <v>70440</v>
      </c>
    </row>
    <row r="5" spans="1:5" ht="14.25" customHeight="1">
      <c r="A5" s="12"/>
      <c r="B5" s="13"/>
      <c r="C5" s="13" t="s">
        <v>22</v>
      </c>
      <c r="D5" s="13"/>
      <c r="E5" s="13"/>
    </row>
    <row r="6" spans="1:5" ht="14.25" customHeight="1">
      <c r="A6" s="12"/>
      <c r="B6" s="13"/>
      <c r="C6" s="13" t="s">
        <v>22</v>
      </c>
      <c r="D6" s="12"/>
      <c r="E6" s="12"/>
    </row>
    <row r="7" spans="1:5" ht="13.5">
      <c r="A7" s="12"/>
      <c r="B7" s="13"/>
      <c r="C7" s="13" t="s">
        <v>22</v>
      </c>
      <c r="D7" s="12"/>
      <c r="E7" s="12"/>
    </row>
    <row r="8" spans="1:5" ht="15">
      <c r="A8" s="14"/>
      <c r="B8" s="14" t="s">
        <v>25</v>
      </c>
      <c r="C8" s="14"/>
      <c r="D8" s="14"/>
      <c r="E8" s="14">
        <f>SUM(E3:E7)</f>
        <v>72661.7</v>
      </c>
    </row>
    <row r="9" spans="1:5" s="15" customFormat="1" ht="18">
      <c r="A9" s="55" t="s">
        <v>26</v>
      </c>
      <c r="B9" s="55"/>
      <c r="C9" s="55"/>
      <c r="D9" s="55"/>
      <c r="E9" s="55"/>
    </row>
    <row r="10" spans="1:5" ht="15.75">
      <c r="A10" s="10" t="s">
        <v>1</v>
      </c>
      <c r="B10" s="11" t="s">
        <v>18</v>
      </c>
      <c r="C10" s="11" t="s">
        <v>2</v>
      </c>
      <c r="D10" s="11" t="s">
        <v>19</v>
      </c>
      <c r="E10" s="11" t="s">
        <v>20</v>
      </c>
    </row>
    <row r="11" spans="1:5" ht="43.5" customHeight="1">
      <c r="A11" s="12">
        <v>1</v>
      </c>
      <c r="B11" s="16" t="s">
        <v>27</v>
      </c>
      <c r="C11" s="13" t="s">
        <v>22</v>
      </c>
      <c r="D11" s="13" t="s">
        <v>28</v>
      </c>
      <c r="E11" s="12">
        <f>3588</f>
        <v>3588</v>
      </c>
    </row>
    <row r="12" spans="1:5" ht="40.5">
      <c r="A12" s="12">
        <v>2</v>
      </c>
      <c r="B12" s="16" t="s">
        <v>27</v>
      </c>
      <c r="C12" s="13" t="s">
        <v>22</v>
      </c>
      <c r="D12" s="13" t="s">
        <v>29</v>
      </c>
      <c r="E12" s="13">
        <f>3146</f>
        <v>3146</v>
      </c>
    </row>
    <row r="13" spans="1:5" ht="13.5">
      <c r="A13" s="12">
        <v>3</v>
      </c>
      <c r="B13" s="13"/>
      <c r="C13" s="13" t="s">
        <v>22</v>
      </c>
      <c r="D13" s="12"/>
      <c r="E13" s="12"/>
    </row>
    <row r="14" spans="1:5" ht="13.5">
      <c r="A14" s="12"/>
      <c r="B14" s="13"/>
      <c r="C14" s="13"/>
      <c r="D14" s="13"/>
      <c r="E14" s="13"/>
    </row>
    <row r="15" spans="1:5" ht="13.5">
      <c r="A15" s="12"/>
      <c r="B15" s="13"/>
      <c r="C15" s="13"/>
      <c r="D15" s="13"/>
      <c r="E15" s="13"/>
    </row>
    <row r="16" spans="1:5" ht="15">
      <c r="A16" s="14"/>
      <c r="B16" s="14" t="s">
        <v>25</v>
      </c>
      <c r="C16" s="14"/>
      <c r="D16" s="14"/>
      <c r="E16" s="14">
        <f>E12+E11+E13</f>
        <v>6734</v>
      </c>
    </row>
    <row r="17" spans="1:5" ht="15">
      <c r="A17" s="17"/>
      <c r="B17" s="17"/>
      <c r="C17" s="17"/>
      <c r="D17" s="17"/>
      <c r="E17" s="17"/>
    </row>
    <row r="18" spans="1:5" ht="18">
      <c r="A18" s="55" t="s">
        <v>30</v>
      </c>
      <c r="B18" s="55"/>
      <c r="C18" s="55"/>
      <c r="D18" s="55"/>
      <c r="E18" s="55"/>
    </row>
    <row r="19" spans="1:5" ht="15.75">
      <c r="A19" s="10" t="s">
        <v>1</v>
      </c>
      <c r="B19" s="11" t="s">
        <v>18</v>
      </c>
      <c r="C19" s="11" t="s">
        <v>2</v>
      </c>
      <c r="D19" s="11" t="s">
        <v>19</v>
      </c>
      <c r="E19" s="11" t="s">
        <v>20</v>
      </c>
    </row>
    <row r="20" spans="1:5" ht="50.25" customHeight="1">
      <c r="A20" s="18">
        <v>1</v>
      </c>
      <c r="B20" s="16" t="s">
        <v>31</v>
      </c>
      <c r="C20" s="13" t="s">
        <v>22</v>
      </c>
      <c r="D20" s="12" t="s">
        <v>32</v>
      </c>
      <c r="E20" s="12">
        <f>1163.78</f>
        <v>1163.78</v>
      </c>
    </row>
    <row r="21" spans="1:5" ht="34.5" customHeight="1">
      <c r="A21" s="18">
        <v>2</v>
      </c>
      <c r="B21" s="13" t="s">
        <v>33</v>
      </c>
      <c r="C21" s="13" t="s">
        <v>22</v>
      </c>
      <c r="D21" s="13" t="s">
        <v>34</v>
      </c>
      <c r="E21" s="13">
        <f>834.51</f>
        <v>834.51</v>
      </c>
    </row>
    <row r="22" spans="1:5" ht="40.5">
      <c r="A22" s="18">
        <v>3</v>
      </c>
      <c r="B22" s="13" t="s">
        <v>27</v>
      </c>
      <c r="C22" s="13" t="s">
        <v>22</v>
      </c>
      <c r="D22" s="13" t="s">
        <v>35</v>
      </c>
      <c r="E22" s="13">
        <f>3588</f>
        <v>3588</v>
      </c>
    </row>
    <row r="23" spans="1:5" ht="44.25" customHeight="1">
      <c r="A23" s="18">
        <v>4</v>
      </c>
      <c r="B23" s="13"/>
      <c r="C23" s="13"/>
      <c r="D23" s="13"/>
      <c r="E23" s="13"/>
    </row>
    <row r="24" spans="1:5" ht="14.25">
      <c r="A24" s="18">
        <v>5</v>
      </c>
      <c r="B24" s="13"/>
      <c r="C24" s="13"/>
      <c r="D24" s="13"/>
      <c r="E24" s="13"/>
    </row>
    <row r="25" spans="1:5" ht="15">
      <c r="A25" s="14"/>
      <c r="B25" s="14" t="s">
        <v>25</v>
      </c>
      <c r="C25" s="14"/>
      <c r="D25" s="14"/>
      <c r="E25" s="14">
        <f>SUM(E20:E24)</f>
        <v>5586.29</v>
      </c>
    </row>
    <row r="26" spans="1:5" s="15" customFormat="1" ht="18">
      <c r="A26" s="55" t="s">
        <v>36</v>
      </c>
      <c r="B26" s="55"/>
      <c r="C26" s="55"/>
      <c r="D26" s="55"/>
      <c r="E26" s="55"/>
    </row>
    <row r="27" spans="1:5" ht="15.75">
      <c r="A27" s="10" t="s">
        <v>1</v>
      </c>
      <c r="B27" s="11" t="s">
        <v>18</v>
      </c>
      <c r="C27" s="11" t="s">
        <v>2</v>
      </c>
      <c r="D27" s="11" t="s">
        <v>19</v>
      </c>
      <c r="E27" s="11" t="s">
        <v>20</v>
      </c>
    </row>
    <row r="28" spans="1:5" ht="14.25">
      <c r="A28" s="18">
        <v>1</v>
      </c>
      <c r="B28" s="19"/>
      <c r="C28" s="19" t="s">
        <v>22</v>
      </c>
      <c r="D28" s="19"/>
      <c r="E28" s="19"/>
    </row>
    <row r="29" spans="1:5" ht="14.25">
      <c r="A29" s="18">
        <v>2</v>
      </c>
      <c r="B29" s="19"/>
      <c r="C29" s="19" t="s">
        <v>22</v>
      </c>
      <c r="D29" s="19"/>
      <c r="E29" s="19"/>
    </row>
    <row r="30" spans="1:5" ht="14.25">
      <c r="A30" s="18">
        <v>3</v>
      </c>
      <c r="B30" s="19"/>
      <c r="C30" s="19" t="s">
        <v>22</v>
      </c>
      <c r="D30" s="18"/>
      <c r="E30" s="18"/>
    </row>
    <row r="31" spans="1:5" ht="14.25">
      <c r="A31" s="18">
        <v>4</v>
      </c>
      <c r="B31" s="19"/>
      <c r="C31" s="19" t="s">
        <v>22</v>
      </c>
      <c r="D31" s="19"/>
      <c r="E31" s="19"/>
    </row>
    <row r="32" spans="1:5" ht="14.25">
      <c r="A32" s="18">
        <v>5</v>
      </c>
      <c r="B32" s="19"/>
      <c r="C32" s="19" t="s">
        <v>22</v>
      </c>
      <c r="D32" s="19"/>
      <c r="E32" s="19"/>
    </row>
    <row r="33" spans="1:5" ht="15">
      <c r="A33" s="14"/>
      <c r="B33" s="14" t="s">
        <v>25</v>
      </c>
      <c r="C33" s="14"/>
      <c r="D33" s="14"/>
      <c r="E33" s="14">
        <f>E28+E29+E30+E31+E32</f>
        <v>0</v>
      </c>
    </row>
    <row r="34" spans="1:5" ht="18">
      <c r="A34" s="54" t="s">
        <v>37</v>
      </c>
      <c r="B34" s="54"/>
      <c r="C34" s="54"/>
      <c r="D34" s="54"/>
      <c r="E34" s="54"/>
    </row>
    <row r="35" spans="1:5" ht="15.75">
      <c r="A35" s="10" t="s">
        <v>1</v>
      </c>
      <c r="B35" s="11" t="s">
        <v>18</v>
      </c>
      <c r="C35" s="11" t="s">
        <v>2</v>
      </c>
      <c r="D35" s="11" t="s">
        <v>19</v>
      </c>
      <c r="E35" s="11" t="s">
        <v>20</v>
      </c>
    </row>
    <row r="36" spans="1:5" ht="39.75" customHeight="1">
      <c r="A36" s="12">
        <v>1</v>
      </c>
      <c r="B36" s="13" t="s">
        <v>38</v>
      </c>
      <c r="C36" s="13" t="s">
        <v>22</v>
      </c>
      <c r="D36" s="13" t="s">
        <v>39</v>
      </c>
      <c r="E36" s="13">
        <v>4118.4</v>
      </c>
    </row>
    <row r="37" spans="1:5" ht="40.5">
      <c r="A37" s="12">
        <v>2</v>
      </c>
      <c r="B37" s="16" t="s">
        <v>38</v>
      </c>
      <c r="C37" s="13" t="s">
        <v>22</v>
      </c>
      <c r="D37" s="13" t="s">
        <v>40</v>
      </c>
      <c r="E37" s="12">
        <v>1996.8</v>
      </c>
    </row>
    <row r="38" spans="1:5" ht="45.75" customHeight="1">
      <c r="A38" s="12">
        <v>3</v>
      </c>
      <c r="B38" s="13" t="s">
        <v>38</v>
      </c>
      <c r="C38" s="13" t="s">
        <v>22</v>
      </c>
      <c r="D38" s="13" t="s">
        <v>41</v>
      </c>
      <c r="E38" s="12">
        <v>7566</v>
      </c>
    </row>
    <row r="39" spans="1:5" ht="27">
      <c r="A39" s="12">
        <v>4</v>
      </c>
      <c r="B39" s="13" t="s">
        <v>42</v>
      </c>
      <c r="C39" s="13" t="s">
        <v>22</v>
      </c>
      <c r="D39" s="13" t="s">
        <v>43</v>
      </c>
      <c r="E39" s="13">
        <v>1741.63</v>
      </c>
    </row>
    <row r="40" spans="1:5" ht="27" customHeight="1">
      <c r="A40" s="12">
        <v>5</v>
      </c>
      <c r="B40" s="13" t="s">
        <v>44</v>
      </c>
      <c r="C40" s="13" t="s">
        <v>22</v>
      </c>
      <c r="D40" s="13" t="s">
        <v>45</v>
      </c>
      <c r="E40" s="13">
        <v>2009.83</v>
      </c>
    </row>
    <row r="41" spans="1:5" ht="27" customHeight="1">
      <c r="A41" s="12">
        <v>6</v>
      </c>
      <c r="B41" s="13" t="s">
        <v>46</v>
      </c>
      <c r="C41" s="13" t="s">
        <v>22</v>
      </c>
      <c r="D41" s="13" t="s">
        <v>47</v>
      </c>
      <c r="E41" s="13">
        <v>42735.24</v>
      </c>
    </row>
    <row r="42" spans="1:5" ht="39.75" customHeight="1">
      <c r="A42" s="12">
        <v>7</v>
      </c>
      <c r="B42" s="13" t="s">
        <v>48</v>
      </c>
      <c r="C42" s="13" t="s">
        <v>22</v>
      </c>
      <c r="D42" s="13" t="s">
        <v>49</v>
      </c>
      <c r="E42" s="13">
        <v>73878.56</v>
      </c>
    </row>
    <row r="43" spans="1:5" ht="27" customHeight="1">
      <c r="A43" s="12">
        <v>8</v>
      </c>
      <c r="B43" s="13" t="s">
        <v>50</v>
      </c>
      <c r="C43" s="13" t="s">
        <v>22</v>
      </c>
      <c r="D43" s="13" t="s">
        <v>49</v>
      </c>
      <c r="E43" s="13">
        <v>12440.49</v>
      </c>
    </row>
    <row r="44" spans="1:5" ht="15">
      <c r="A44" s="14"/>
      <c r="B44" s="14" t="s">
        <v>25</v>
      </c>
      <c r="C44" s="14"/>
      <c r="D44" s="14"/>
      <c r="E44" s="14">
        <f>SUM(E36:E43)</f>
        <v>146486.94999999998</v>
      </c>
    </row>
    <row r="46" spans="1:5" ht="18">
      <c r="A46" s="54" t="s">
        <v>51</v>
      </c>
      <c r="B46" s="54"/>
      <c r="C46" s="54"/>
      <c r="D46" s="54"/>
      <c r="E46" s="54"/>
    </row>
    <row r="47" spans="1:5" ht="15.75">
      <c r="A47" s="10" t="s">
        <v>1</v>
      </c>
      <c r="B47" s="11" t="s">
        <v>18</v>
      </c>
      <c r="C47" s="11" t="s">
        <v>2</v>
      </c>
      <c r="D47" s="11" t="s">
        <v>19</v>
      </c>
      <c r="E47" s="11" t="s">
        <v>20</v>
      </c>
    </row>
    <row r="48" spans="1:5" ht="29.25" customHeight="1">
      <c r="A48" s="18">
        <v>1</v>
      </c>
      <c r="B48" s="13" t="s">
        <v>52</v>
      </c>
      <c r="C48" s="13" t="s">
        <v>22</v>
      </c>
      <c r="D48" s="13"/>
      <c r="E48" s="20">
        <v>5535.54</v>
      </c>
    </row>
    <row r="49" spans="1:5" ht="27">
      <c r="A49" s="18">
        <v>2</v>
      </c>
      <c r="B49" s="13" t="s">
        <v>53</v>
      </c>
      <c r="C49" s="13" t="s">
        <v>22</v>
      </c>
      <c r="D49" s="13"/>
      <c r="E49" s="13">
        <v>110250.98</v>
      </c>
    </row>
    <row r="50" spans="1:5" ht="27" customHeight="1">
      <c r="A50" s="18">
        <v>3</v>
      </c>
      <c r="B50" s="13" t="s">
        <v>54</v>
      </c>
      <c r="C50" s="13" t="s">
        <v>22</v>
      </c>
      <c r="D50" s="13" t="s">
        <v>55</v>
      </c>
      <c r="E50" s="13">
        <v>8531.96</v>
      </c>
    </row>
    <row r="51" spans="1:5" ht="40.5">
      <c r="A51" s="18">
        <v>4</v>
      </c>
      <c r="B51" s="13" t="s">
        <v>56</v>
      </c>
      <c r="C51" s="13" t="s">
        <v>22</v>
      </c>
      <c r="D51" s="13" t="s">
        <v>57</v>
      </c>
      <c r="E51" s="13">
        <v>3218.43</v>
      </c>
    </row>
    <row r="52" spans="1:5" ht="39.75" customHeight="1">
      <c r="A52" s="18">
        <v>5</v>
      </c>
      <c r="B52" s="13" t="s">
        <v>58</v>
      </c>
      <c r="C52" s="13" t="s">
        <v>22</v>
      </c>
      <c r="D52" s="13" t="s">
        <v>59</v>
      </c>
      <c r="E52" s="13">
        <f>17535.73</f>
        <v>17535.73</v>
      </c>
    </row>
    <row r="53" spans="1:5" ht="52.5" customHeight="1">
      <c r="A53" s="18">
        <v>6</v>
      </c>
      <c r="B53" s="13" t="s">
        <v>60</v>
      </c>
      <c r="C53" s="13" t="s">
        <v>22</v>
      </c>
      <c r="D53" s="13" t="s">
        <v>61</v>
      </c>
      <c r="E53" s="13">
        <f>2950.49</f>
        <v>2950.49</v>
      </c>
    </row>
    <row r="54" spans="1:5" ht="14.25">
      <c r="A54" s="18">
        <v>7</v>
      </c>
      <c r="B54" s="21"/>
      <c r="C54" s="13"/>
      <c r="D54" s="13"/>
      <c r="E54" s="13"/>
    </row>
    <row r="55" spans="1:5" ht="15">
      <c r="A55" s="14"/>
      <c r="B55" s="14" t="s">
        <v>25</v>
      </c>
      <c r="C55" s="14"/>
      <c r="D55" s="14"/>
      <c r="E55" s="14">
        <f>SUM(E48:E54)</f>
        <v>148023.12999999998</v>
      </c>
    </row>
    <row r="57" spans="1:5" ht="18">
      <c r="A57" s="54" t="s">
        <v>62</v>
      </c>
      <c r="B57" s="54"/>
      <c r="C57" s="54"/>
      <c r="D57" s="54"/>
      <c r="E57" s="54"/>
    </row>
    <row r="58" spans="1:5" ht="15.75">
      <c r="A58" s="10" t="s">
        <v>1</v>
      </c>
      <c r="B58" s="11" t="s">
        <v>18</v>
      </c>
      <c r="C58" s="11" t="s">
        <v>2</v>
      </c>
      <c r="D58" s="11" t="s">
        <v>19</v>
      </c>
      <c r="E58" s="11" t="s">
        <v>20</v>
      </c>
    </row>
    <row r="59" spans="1:5" ht="14.25">
      <c r="A59" s="18">
        <v>1</v>
      </c>
      <c r="B59" s="13"/>
      <c r="C59" s="13"/>
      <c r="D59" s="13"/>
      <c r="E59" s="13"/>
    </row>
    <row r="60" spans="1:5" ht="14.25">
      <c r="A60" s="18">
        <v>2</v>
      </c>
      <c r="B60" s="22"/>
      <c r="C60" s="19"/>
      <c r="D60" s="19"/>
      <c r="E60" s="18"/>
    </row>
    <row r="61" spans="1:7" ht="15">
      <c r="A61" s="14"/>
      <c r="B61" s="14" t="s">
        <v>25</v>
      </c>
      <c r="C61" s="14"/>
      <c r="D61" s="14"/>
      <c r="E61" s="14">
        <f>E59+E60</f>
        <v>0</v>
      </c>
      <c r="G61" s="23"/>
    </row>
    <row r="63" spans="1:5" ht="18">
      <c r="A63" s="54" t="s">
        <v>63</v>
      </c>
      <c r="B63" s="54"/>
      <c r="C63" s="54"/>
      <c r="D63" s="54"/>
      <c r="E63" s="54"/>
    </row>
    <row r="64" spans="1:5" ht="15.75">
      <c r="A64" s="10" t="s">
        <v>1</v>
      </c>
      <c r="B64" s="11" t="s">
        <v>18</v>
      </c>
      <c r="C64" s="11" t="s">
        <v>2</v>
      </c>
      <c r="D64" s="11" t="s">
        <v>19</v>
      </c>
      <c r="E64" s="11" t="s">
        <v>20</v>
      </c>
    </row>
    <row r="65" spans="1:5" ht="20.25" customHeight="1">
      <c r="A65" s="12">
        <v>1</v>
      </c>
      <c r="B65" s="13" t="s">
        <v>64</v>
      </c>
      <c r="C65" s="13" t="s">
        <v>22</v>
      </c>
      <c r="D65" s="13" t="s">
        <v>65</v>
      </c>
      <c r="E65" s="13">
        <v>1254.24</v>
      </c>
    </row>
    <row r="66" spans="1:5" ht="13.5">
      <c r="A66" s="12">
        <v>2</v>
      </c>
      <c r="B66" s="13" t="s">
        <v>66</v>
      </c>
      <c r="C66" s="13" t="s">
        <v>22</v>
      </c>
      <c r="D66" s="13" t="s">
        <v>67</v>
      </c>
      <c r="E66" s="13">
        <v>10883.7</v>
      </c>
    </row>
    <row r="67" spans="1:5" ht="27.75" customHeight="1">
      <c r="A67" s="12">
        <v>3</v>
      </c>
      <c r="B67" s="13" t="s">
        <v>68</v>
      </c>
      <c r="C67" s="13" t="s">
        <v>22</v>
      </c>
      <c r="D67" s="13" t="s">
        <v>69</v>
      </c>
      <c r="E67" s="13">
        <v>16635.64</v>
      </c>
    </row>
    <row r="68" spans="1:5" ht="13.5">
      <c r="A68" s="12"/>
      <c r="B68" s="13"/>
      <c r="C68" s="13" t="s">
        <v>22</v>
      </c>
      <c r="D68" s="13"/>
      <c r="E68" s="13"/>
    </row>
    <row r="69" spans="1:5" ht="13.5">
      <c r="A69" s="12"/>
      <c r="B69" s="13"/>
      <c r="C69" s="13" t="s">
        <v>22</v>
      </c>
      <c r="D69" s="12"/>
      <c r="E69" s="12"/>
    </row>
    <row r="70" spans="1:5" ht="13.5">
      <c r="A70" s="24"/>
      <c r="B70" s="24" t="s">
        <v>25</v>
      </c>
      <c r="C70" s="24"/>
      <c r="D70" s="24"/>
      <c r="E70" s="24">
        <f>E65+E66+E67+E68+E69</f>
        <v>28773.58</v>
      </c>
    </row>
    <row r="71" spans="1:5" ht="13.5">
      <c r="A71" s="25"/>
      <c r="B71" s="25"/>
      <c r="C71" s="25"/>
      <c r="D71" s="25"/>
      <c r="E71" s="25"/>
    </row>
    <row r="72" spans="1:5" ht="18">
      <c r="A72" s="54" t="s">
        <v>70</v>
      </c>
      <c r="B72" s="54"/>
      <c r="C72" s="54"/>
      <c r="D72" s="54"/>
      <c r="E72" s="54"/>
    </row>
    <row r="73" spans="1:5" ht="13.5">
      <c r="A73" s="26" t="s">
        <v>1</v>
      </c>
      <c r="B73" s="27" t="s">
        <v>18</v>
      </c>
      <c r="C73" s="27" t="s">
        <v>2</v>
      </c>
      <c r="D73" s="27" t="s">
        <v>19</v>
      </c>
      <c r="E73" s="27" t="s">
        <v>20</v>
      </c>
    </row>
    <row r="74" spans="1:5" ht="15.75" customHeight="1">
      <c r="A74" s="12">
        <v>1</v>
      </c>
      <c r="B74" s="13"/>
      <c r="C74" s="13" t="s">
        <v>22</v>
      </c>
      <c r="D74" s="13"/>
      <c r="E74" s="13"/>
    </row>
    <row r="75" spans="1:5" ht="13.5">
      <c r="A75" s="12">
        <v>2</v>
      </c>
      <c r="B75" s="13"/>
      <c r="C75" s="13" t="s">
        <v>22</v>
      </c>
      <c r="D75" s="13"/>
      <c r="E75" s="12"/>
    </row>
    <row r="76" spans="1:5" ht="13.5">
      <c r="A76" s="12"/>
      <c r="B76" s="13"/>
      <c r="C76" s="13" t="s">
        <v>22</v>
      </c>
      <c r="D76" s="13"/>
      <c r="E76" s="12"/>
    </row>
    <row r="77" spans="1:5" ht="13.5">
      <c r="A77" s="12"/>
      <c r="B77" s="13"/>
      <c r="C77" s="13" t="s">
        <v>22</v>
      </c>
      <c r="D77" s="13"/>
      <c r="E77" s="12"/>
    </row>
    <row r="78" spans="1:5" ht="13.5">
      <c r="A78" s="12"/>
      <c r="B78" s="13"/>
      <c r="C78" s="13"/>
      <c r="D78" s="13"/>
      <c r="E78" s="13"/>
    </row>
    <row r="79" spans="1:5" ht="13.5">
      <c r="A79" s="24"/>
      <c r="B79" s="24" t="s">
        <v>25</v>
      </c>
      <c r="C79" s="24"/>
      <c r="D79" s="24"/>
      <c r="E79" s="24">
        <f>E74+E75+E76+E77+E78</f>
        <v>0</v>
      </c>
    </row>
    <row r="80" spans="1:5" ht="13.5">
      <c r="A80" s="25"/>
      <c r="B80" s="25"/>
      <c r="C80" s="25"/>
      <c r="D80" s="25"/>
      <c r="E80" s="25"/>
    </row>
    <row r="81" spans="1:5" ht="18">
      <c r="A81" s="54" t="s">
        <v>71</v>
      </c>
      <c r="B81" s="54"/>
      <c r="C81" s="54"/>
      <c r="D81" s="54"/>
      <c r="E81" s="54"/>
    </row>
    <row r="82" spans="1:5" ht="13.5">
      <c r="A82" s="26" t="s">
        <v>1</v>
      </c>
      <c r="B82" s="27" t="s">
        <v>18</v>
      </c>
      <c r="C82" s="27" t="s">
        <v>2</v>
      </c>
      <c r="D82" s="27" t="s">
        <v>19</v>
      </c>
      <c r="E82" s="27" t="s">
        <v>20</v>
      </c>
    </row>
    <row r="83" spans="1:5" ht="13.5">
      <c r="A83" s="12">
        <v>1</v>
      </c>
      <c r="B83" s="13"/>
      <c r="C83" s="13" t="s">
        <v>22</v>
      </c>
      <c r="D83" s="13"/>
      <c r="E83" s="13"/>
    </row>
    <row r="84" spans="1:5" ht="40.5">
      <c r="A84" s="12">
        <v>2</v>
      </c>
      <c r="B84" s="13" t="s">
        <v>72</v>
      </c>
      <c r="C84" s="13" t="s">
        <v>22</v>
      </c>
      <c r="D84" s="13" t="s">
        <v>73</v>
      </c>
      <c r="E84" s="13">
        <v>2350.4</v>
      </c>
    </row>
    <row r="85" spans="1:5" ht="55.5" customHeight="1">
      <c r="A85" s="12"/>
      <c r="B85" s="13" t="s">
        <v>72</v>
      </c>
      <c r="C85" s="13" t="s">
        <v>22</v>
      </c>
      <c r="D85" s="13" t="s">
        <v>74</v>
      </c>
      <c r="E85" s="13">
        <v>8008</v>
      </c>
    </row>
    <row r="86" spans="1:5" ht="13.5">
      <c r="A86" s="12"/>
      <c r="B86" s="13"/>
      <c r="C86" s="13" t="s">
        <v>22</v>
      </c>
      <c r="D86" s="28"/>
      <c r="E86" s="12"/>
    </row>
    <row r="87" spans="1:5" ht="13.5">
      <c r="A87" s="12">
        <v>3</v>
      </c>
      <c r="B87" s="13"/>
      <c r="C87" s="13"/>
      <c r="D87" s="13"/>
      <c r="E87" s="13"/>
    </row>
    <row r="88" spans="1:5" ht="13.5">
      <c r="A88" s="24"/>
      <c r="B88" s="24" t="s">
        <v>25</v>
      </c>
      <c r="C88" s="24"/>
      <c r="D88" s="24"/>
      <c r="E88" s="24">
        <f>E83+E84+E85+E86+E87</f>
        <v>10358.4</v>
      </c>
    </row>
    <row r="89" spans="1:5" ht="13.5">
      <c r="A89" s="25"/>
      <c r="B89" s="25"/>
      <c r="C89" s="25"/>
      <c r="D89" s="25"/>
      <c r="E89" s="25"/>
    </row>
    <row r="90" spans="1:5" ht="18">
      <c r="A90" s="54" t="s">
        <v>75</v>
      </c>
      <c r="B90" s="54"/>
      <c r="C90" s="54"/>
      <c r="D90" s="54"/>
      <c r="E90" s="54"/>
    </row>
    <row r="91" spans="1:5" ht="13.5">
      <c r="A91" s="26" t="s">
        <v>1</v>
      </c>
      <c r="B91" s="27" t="s">
        <v>18</v>
      </c>
      <c r="C91" s="27" t="s">
        <v>2</v>
      </c>
      <c r="D91" s="27" t="s">
        <v>19</v>
      </c>
      <c r="E91" s="27" t="s">
        <v>20</v>
      </c>
    </row>
    <row r="92" spans="1:5" ht="71.25" customHeight="1">
      <c r="A92" s="12">
        <v>1</v>
      </c>
      <c r="B92" s="13" t="s">
        <v>76</v>
      </c>
      <c r="C92" s="13" t="s">
        <v>22</v>
      </c>
      <c r="D92" s="13"/>
      <c r="E92" s="13">
        <f>28527.33</f>
        <v>28527.33</v>
      </c>
    </row>
    <row r="93" spans="1:5" ht="27">
      <c r="A93" s="12">
        <v>2</v>
      </c>
      <c r="B93" s="13" t="s">
        <v>77</v>
      </c>
      <c r="C93" s="13" t="s">
        <v>22</v>
      </c>
      <c r="D93" s="13" t="s">
        <v>78</v>
      </c>
      <c r="E93" s="13">
        <f>37568.15</f>
        <v>37568.15</v>
      </c>
    </row>
    <row r="94" spans="1:5" ht="13.5">
      <c r="A94" s="12">
        <v>3</v>
      </c>
      <c r="B94" s="13"/>
      <c r="C94" s="13" t="s">
        <v>22</v>
      </c>
      <c r="D94" s="13"/>
      <c r="E94" s="13"/>
    </row>
    <row r="95" spans="1:5" ht="13.5">
      <c r="A95" s="12"/>
      <c r="B95" s="13"/>
      <c r="C95" s="13" t="s">
        <v>22</v>
      </c>
      <c r="D95" s="13"/>
      <c r="E95" s="13"/>
    </row>
    <row r="96" spans="1:5" ht="13.5">
      <c r="A96" s="12"/>
      <c r="B96" s="13"/>
      <c r="C96" s="13" t="s">
        <v>22</v>
      </c>
      <c r="D96" s="13"/>
      <c r="E96" s="13"/>
    </row>
    <row r="97" spans="1:5" ht="13.5">
      <c r="A97" s="12"/>
      <c r="B97" s="13"/>
      <c r="C97" s="13" t="s">
        <v>22</v>
      </c>
      <c r="D97" s="13"/>
      <c r="E97" s="13"/>
    </row>
    <row r="98" spans="1:5" ht="15">
      <c r="A98" s="14"/>
      <c r="B98" s="14" t="s">
        <v>25</v>
      </c>
      <c r="C98" s="14"/>
      <c r="D98" s="14"/>
      <c r="E98" s="14">
        <f>E92+E93+E94+E95+E96+E97</f>
        <v>66095.48000000001</v>
      </c>
    </row>
    <row r="100" spans="1:5" ht="18">
      <c r="A100" s="54" t="s">
        <v>79</v>
      </c>
      <c r="B100" s="54"/>
      <c r="C100" s="54"/>
      <c r="D100" s="54"/>
      <c r="E100" s="54"/>
    </row>
    <row r="101" spans="1:5" ht="15.75">
      <c r="A101" s="10" t="s">
        <v>1</v>
      </c>
      <c r="B101" s="11" t="s">
        <v>18</v>
      </c>
      <c r="C101" s="11" t="s">
        <v>2</v>
      </c>
      <c r="D101" s="11" t="s">
        <v>19</v>
      </c>
      <c r="E101" s="11" t="s">
        <v>20</v>
      </c>
    </row>
    <row r="102" spans="1:5" ht="40.5">
      <c r="A102" s="18">
        <v>1</v>
      </c>
      <c r="B102" s="13" t="s">
        <v>80</v>
      </c>
      <c r="C102" s="19" t="s">
        <v>22</v>
      </c>
      <c r="D102" s="13"/>
      <c r="E102" s="13">
        <v>222487.46</v>
      </c>
    </row>
    <row r="103" spans="1:5" ht="14.25">
      <c r="A103" s="18">
        <v>2</v>
      </c>
      <c r="B103" s="22" t="s">
        <v>81</v>
      </c>
      <c r="C103" s="19" t="s">
        <v>22</v>
      </c>
      <c r="D103" s="19" t="s">
        <v>82</v>
      </c>
      <c r="E103" s="18">
        <v>2478.63</v>
      </c>
    </row>
    <row r="104" spans="1:5" ht="14.25">
      <c r="A104" s="18">
        <v>3</v>
      </c>
      <c r="B104" s="22" t="s">
        <v>81</v>
      </c>
      <c r="C104" s="19" t="s">
        <v>22</v>
      </c>
      <c r="D104" s="19" t="s">
        <v>83</v>
      </c>
      <c r="E104" s="18">
        <v>4784.04</v>
      </c>
    </row>
    <row r="105" spans="1:5" ht="14.25">
      <c r="A105" s="18">
        <v>4</v>
      </c>
      <c r="B105" s="22" t="s">
        <v>84</v>
      </c>
      <c r="C105" s="19" t="s">
        <v>22</v>
      </c>
      <c r="D105" s="19" t="s">
        <v>85</v>
      </c>
      <c r="E105" s="18">
        <v>5228.62</v>
      </c>
    </row>
    <row r="106" spans="1:7" ht="15">
      <c r="A106" s="14"/>
      <c r="B106" s="14" t="s">
        <v>25</v>
      </c>
      <c r="C106" s="14"/>
      <c r="D106" s="14"/>
      <c r="E106" s="14">
        <f>E102+E103+E104+E105</f>
        <v>234978.75</v>
      </c>
      <c r="G106" s="23"/>
    </row>
    <row r="110" spans="1:5" ht="15">
      <c r="A110" s="29"/>
      <c r="B110" s="29" t="s">
        <v>86</v>
      </c>
      <c r="C110" s="29"/>
      <c r="D110" s="29"/>
      <c r="E110" s="29">
        <f>E8+E16+E25+E33+E44+E55+E61+E70+E79+E88+E98+E106</f>
        <v>719698.28</v>
      </c>
    </row>
  </sheetData>
  <sheetProtection selectLockedCells="1" selectUnlockedCells="1"/>
  <mergeCells count="12">
    <mergeCell ref="A57:E57"/>
    <mergeCell ref="A63:E63"/>
    <mergeCell ref="A72:E72"/>
    <mergeCell ref="A81:E81"/>
    <mergeCell ref="A90:E90"/>
    <mergeCell ref="A100:E100"/>
    <mergeCell ref="A1:E1"/>
    <mergeCell ref="A9:E9"/>
    <mergeCell ref="A18:E18"/>
    <mergeCell ref="A26:E26"/>
    <mergeCell ref="A34:E34"/>
    <mergeCell ref="A46:E4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zoomScale="80" zoomScaleNormal="80" zoomScalePageLayoutView="0" workbookViewId="0" topLeftCell="A100">
      <selection activeCell="E118" sqref="E118"/>
    </sheetView>
  </sheetViews>
  <sheetFormatPr defaultColWidth="11.57421875" defaultRowHeight="12.75"/>
  <cols>
    <col min="1" max="1" width="8.7109375" style="0" customWidth="1"/>
    <col min="2" max="2" width="45.140625" style="0" customWidth="1"/>
    <col min="3" max="3" width="23.57421875" style="0" customWidth="1"/>
    <col min="4" max="4" width="46.7109375" style="0" customWidth="1"/>
    <col min="5" max="5" width="20.00390625" style="0" customWidth="1"/>
  </cols>
  <sheetData>
    <row r="1" spans="1:5" ht="18">
      <c r="A1" s="54" t="s">
        <v>17</v>
      </c>
      <c r="B1" s="54"/>
      <c r="C1" s="54"/>
      <c r="D1" s="54"/>
      <c r="E1" s="54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30.75" customHeight="1">
      <c r="A3" s="18">
        <v>1</v>
      </c>
      <c r="B3" s="30" t="s">
        <v>87</v>
      </c>
      <c r="C3" s="13" t="s">
        <v>22</v>
      </c>
      <c r="D3" s="12"/>
      <c r="E3" s="12">
        <f>10103.96</f>
        <v>10103.96</v>
      </c>
    </row>
    <row r="4" spans="1:5" ht="27" customHeight="1">
      <c r="A4" s="18">
        <v>2</v>
      </c>
      <c r="B4" s="13" t="s">
        <v>88</v>
      </c>
      <c r="C4" s="13" t="s">
        <v>22</v>
      </c>
      <c r="D4" s="12" t="s">
        <v>89</v>
      </c>
      <c r="E4" s="12">
        <f>3825.8</f>
        <v>3825.8</v>
      </c>
    </row>
    <row r="5" spans="1:5" ht="14.25" customHeight="1">
      <c r="A5" s="18">
        <v>3</v>
      </c>
      <c r="B5" s="31"/>
      <c r="C5" s="32"/>
      <c r="D5" s="32"/>
      <c r="E5" s="32"/>
    </row>
    <row r="6" spans="1:5" ht="14.25">
      <c r="A6" s="18">
        <v>4</v>
      </c>
      <c r="B6" s="13"/>
      <c r="C6" s="13"/>
      <c r="D6" s="12"/>
      <c r="E6" s="12"/>
    </row>
    <row r="7" spans="1:5" ht="14.25">
      <c r="A7" s="18">
        <v>5</v>
      </c>
      <c r="B7" s="13"/>
      <c r="C7" s="13"/>
      <c r="D7" s="12"/>
      <c r="E7" s="12"/>
    </row>
    <row r="8" spans="1:5" ht="15">
      <c r="A8" s="14"/>
      <c r="B8" s="14" t="s">
        <v>25</v>
      </c>
      <c r="C8" s="14"/>
      <c r="D8" s="14"/>
      <c r="E8" s="14">
        <f>SUM(E3:E7)</f>
        <v>13929.759999999998</v>
      </c>
    </row>
    <row r="9" spans="1:5" ht="12.75">
      <c r="A9" s="9"/>
      <c r="B9" s="9"/>
      <c r="C9" s="9"/>
      <c r="D9" s="9"/>
      <c r="E9" s="9"/>
    </row>
    <row r="10" spans="1:5" ht="18">
      <c r="A10" s="54" t="s">
        <v>26</v>
      </c>
      <c r="B10" s="54"/>
      <c r="C10" s="54"/>
      <c r="D10" s="54"/>
      <c r="E10" s="54"/>
    </row>
    <row r="11" spans="1:5" ht="15.75">
      <c r="A11" s="10" t="s">
        <v>1</v>
      </c>
      <c r="B11" s="11" t="s">
        <v>18</v>
      </c>
      <c r="C11" s="11" t="s">
        <v>2</v>
      </c>
      <c r="D11" s="11" t="s">
        <v>19</v>
      </c>
      <c r="E11" s="11" t="s">
        <v>20</v>
      </c>
    </row>
    <row r="12" spans="1:5" ht="13.5">
      <c r="A12" s="12">
        <v>1</v>
      </c>
      <c r="B12" s="13" t="s">
        <v>88</v>
      </c>
      <c r="C12" s="13" t="s">
        <v>22</v>
      </c>
      <c r="D12" s="12" t="s">
        <v>89</v>
      </c>
      <c r="E12" s="12">
        <f>3825.8</f>
        <v>3825.8</v>
      </c>
    </row>
    <row r="13" spans="1:5" ht="47.25" customHeight="1">
      <c r="A13" s="12">
        <v>2</v>
      </c>
      <c r="B13" s="13" t="s">
        <v>90</v>
      </c>
      <c r="C13" s="13" t="s">
        <v>22</v>
      </c>
      <c r="D13" s="13" t="s">
        <v>91</v>
      </c>
      <c r="E13" s="12">
        <f>812.98</f>
        <v>812.98</v>
      </c>
    </row>
    <row r="14" spans="1:5" ht="31.5" customHeight="1">
      <c r="A14" s="12">
        <v>3</v>
      </c>
      <c r="B14" s="13" t="s">
        <v>92</v>
      </c>
      <c r="C14" s="13" t="s">
        <v>22</v>
      </c>
      <c r="D14" s="12" t="s">
        <v>93</v>
      </c>
      <c r="E14" s="12">
        <f>3013.76</f>
        <v>3013.76</v>
      </c>
    </row>
    <row r="15" spans="1:5" ht="19.5" customHeight="1">
      <c r="A15" s="12">
        <v>4</v>
      </c>
      <c r="B15" s="13"/>
      <c r="C15" s="13" t="s">
        <v>22</v>
      </c>
      <c r="D15" s="12"/>
      <c r="E15" s="12"/>
    </row>
    <row r="16" spans="1:5" ht="18" customHeight="1">
      <c r="A16" s="12">
        <v>5</v>
      </c>
      <c r="B16" s="13"/>
      <c r="C16" s="13" t="s">
        <v>22</v>
      </c>
      <c r="D16" s="13"/>
      <c r="E16" s="12"/>
    </row>
    <row r="17" spans="1:5" ht="15">
      <c r="A17" s="14"/>
      <c r="B17" s="14" t="s">
        <v>25</v>
      </c>
      <c r="C17" s="14"/>
      <c r="D17" s="14"/>
      <c r="E17" s="14">
        <f>SUM(E12:E16)</f>
        <v>7652.540000000001</v>
      </c>
    </row>
    <row r="18" spans="1:5" ht="12.75">
      <c r="A18" s="9"/>
      <c r="B18" s="9"/>
      <c r="C18" s="9"/>
      <c r="D18" s="9"/>
      <c r="E18" s="9"/>
    </row>
    <row r="19" spans="1:5" s="15" customFormat="1" ht="24.75" customHeight="1">
      <c r="A19" s="56" t="s">
        <v>94</v>
      </c>
      <c r="B19" s="56"/>
      <c r="C19" s="56"/>
      <c r="D19" s="56"/>
      <c r="E19" s="56"/>
    </row>
    <row r="20" spans="1:5" ht="15.75">
      <c r="A20" s="10" t="s">
        <v>1</v>
      </c>
      <c r="B20" s="11" t="s">
        <v>18</v>
      </c>
      <c r="C20" s="11" t="s">
        <v>2</v>
      </c>
      <c r="D20" s="11" t="s">
        <v>19</v>
      </c>
      <c r="E20" s="11" t="s">
        <v>20</v>
      </c>
    </row>
    <row r="21" spans="1:5" ht="27">
      <c r="A21" s="12">
        <v>1</v>
      </c>
      <c r="B21" s="13" t="s">
        <v>95</v>
      </c>
      <c r="C21" s="13" t="s">
        <v>22</v>
      </c>
      <c r="D21" s="13" t="s">
        <v>96</v>
      </c>
      <c r="E21" s="13">
        <f>4528.39</f>
        <v>4528.39</v>
      </c>
    </row>
    <row r="22" spans="1:5" ht="27">
      <c r="A22" s="12">
        <v>2</v>
      </c>
      <c r="B22" s="13" t="s">
        <v>97</v>
      </c>
      <c r="C22" s="13" t="s">
        <v>22</v>
      </c>
      <c r="D22" s="13"/>
      <c r="E22" s="13">
        <f>3259.96</f>
        <v>3259.96</v>
      </c>
    </row>
    <row r="23" spans="1:5" ht="27">
      <c r="A23" s="12">
        <v>3</v>
      </c>
      <c r="B23" s="13" t="s">
        <v>98</v>
      </c>
      <c r="C23" s="13" t="s">
        <v>22</v>
      </c>
      <c r="D23" s="12" t="s">
        <v>99</v>
      </c>
      <c r="E23" s="12">
        <f>635.68</f>
        <v>635.68</v>
      </c>
    </row>
    <row r="24" spans="1:5" ht="13.5">
      <c r="A24" s="12">
        <v>4</v>
      </c>
      <c r="B24" s="13" t="s">
        <v>88</v>
      </c>
      <c r="C24" s="13" t="s">
        <v>22</v>
      </c>
      <c r="D24" s="12" t="s">
        <v>89</v>
      </c>
      <c r="E24" s="12">
        <f>3825.8</f>
        <v>3825.8</v>
      </c>
    </row>
    <row r="25" spans="1:5" ht="13.5">
      <c r="A25" s="12">
        <v>5</v>
      </c>
      <c r="B25" s="13"/>
      <c r="C25" s="13" t="s">
        <v>22</v>
      </c>
      <c r="D25" s="12"/>
      <c r="E25" s="12"/>
    </row>
    <row r="26" spans="1:5" ht="13.5">
      <c r="A26" s="12">
        <v>6</v>
      </c>
      <c r="B26" s="13"/>
      <c r="C26" s="13"/>
      <c r="D26" s="12"/>
      <c r="E26" s="12"/>
    </row>
    <row r="27" spans="1:5" ht="15">
      <c r="A27" s="14"/>
      <c r="B27" s="33" t="s">
        <v>25</v>
      </c>
      <c r="C27" s="14"/>
      <c r="D27" s="14"/>
      <c r="E27" s="14">
        <f>SUM(E21:E26)</f>
        <v>12249.830000000002</v>
      </c>
    </row>
    <row r="28" spans="1:5" ht="12.75">
      <c r="A28" s="9"/>
      <c r="B28" s="34"/>
      <c r="C28" s="9"/>
      <c r="D28" s="9"/>
      <c r="E28" s="9"/>
    </row>
    <row r="29" spans="1:5" s="15" customFormat="1" ht="18">
      <c r="A29" s="55" t="s">
        <v>100</v>
      </c>
      <c r="B29" s="55"/>
      <c r="C29" s="55"/>
      <c r="D29" s="55"/>
      <c r="E29" s="55"/>
    </row>
    <row r="30" spans="1:5" ht="15.75">
      <c r="A30" s="10" t="s">
        <v>1</v>
      </c>
      <c r="B30" s="35" t="s">
        <v>18</v>
      </c>
      <c r="C30" s="11" t="s">
        <v>2</v>
      </c>
      <c r="D30" s="11" t="s">
        <v>19</v>
      </c>
      <c r="E30" s="11" t="s">
        <v>20</v>
      </c>
    </row>
    <row r="31" spans="1:5" ht="13.5">
      <c r="A31" s="12">
        <v>1</v>
      </c>
      <c r="B31" s="13" t="s">
        <v>88</v>
      </c>
      <c r="C31" s="13" t="s">
        <v>22</v>
      </c>
      <c r="D31" s="12" t="s">
        <v>89</v>
      </c>
      <c r="E31" s="12">
        <f>3825.8</f>
        <v>3825.8</v>
      </c>
    </row>
    <row r="32" spans="1:5" ht="42" customHeight="1">
      <c r="A32" s="12">
        <v>2</v>
      </c>
      <c r="B32" s="13" t="s">
        <v>101</v>
      </c>
      <c r="C32" s="13" t="s">
        <v>22</v>
      </c>
      <c r="D32" s="13"/>
      <c r="E32" s="12">
        <v>1207.96</v>
      </c>
    </row>
    <row r="33" spans="1:5" ht="27">
      <c r="A33" s="12">
        <v>3</v>
      </c>
      <c r="B33" s="13" t="s">
        <v>102</v>
      </c>
      <c r="C33" s="13" t="s">
        <v>22</v>
      </c>
      <c r="D33" s="12" t="s">
        <v>103</v>
      </c>
      <c r="E33" s="12">
        <v>929.17</v>
      </c>
    </row>
    <row r="34" spans="1:5" ht="27">
      <c r="A34" s="12">
        <v>4</v>
      </c>
      <c r="B34" s="13" t="s">
        <v>104</v>
      </c>
      <c r="C34" s="13" t="s">
        <v>22</v>
      </c>
      <c r="D34" s="12"/>
      <c r="E34" s="12">
        <v>2600.67</v>
      </c>
    </row>
    <row r="35" spans="1:5" ht="13.5">
      <c r="A35" s="12">
        <v>5</v>
      </c>
      <c r="B35" s="13" t="s">
        <v>105</v>
      </c>
      <c r="C35" s="13" t="s">
        <v>22</v>
      </c>
      <c r="D35" s="12"/>
      <c r="E35" s="12">
        <v>1968.18</v>
      </c>
    </row>
    <row r="36" spans="1:5" ht="15">
      <c r="A36" s="14"/>
      <c r="B36" s="33" t="s">
        <v>25</v>
      </c>
      <c r="C36" s="14"/>
      <c r="D36" s="14"/>
      <c r="E36" s="14">
        <f>SUM(E31:E35)</f>
        <v>10531.78</v>
      </c>
    </row>
    <row r="37" spans="1:5" s="15" customFormat="1" ht="18">
      <c r="A37" s="55" t="s">
        <v>37</v>
      </c>
      <c r="B37" s="55"/>
      <c r="C37" s="55"/>
      <c r="D37" s="55"/>
      <c r="E37" s="55"/>
    </row>
    <row r="38" spans="1:5" ht="15.75">
      <c r="A38" s="10" t="s">
        <v>1</v>
      </c>
      <c r="B38" s="35" t="s">
        <v>18</v>
      </c>
      <c r="C38" s="11" t="s">
        <v>2</v>
      </c>
      <c r="D38" s="11" t="s">
        <v>19</v>
      </c>
      <c r="E38" s="11" t="s">
        <v>20</v>
      </c>
    </row>
    <row r="39" spans="1:5" ht="21" customHeight="1">
      <c r="A39" s="12">
        <v>1</v>
      </c>
      <c r="B39" s="13" t="s">
        <v>88</v>
      </c>
      <c r="C39" s="13" t="s">
        <v>22</v>
      </c>
      <c r="D39" s="12" t="s">
        <v>89</v>
      </c>
      <c r="E39" s="12">
        <f>3825.8</f>
        <v>3825.8</v>
      </c>
    </row>
    <row r="40" spans="1:5" ht="13.5">
      <c r="A40" s="12">
        <v>2</v>
      </c>
      <c r="B40" s="16" t="s">
        <v>106</v>
      </c>
      <c r="C40" s="13" t="s">
        <v>22</v>
      </c>
      <c r="D40" s="12"/>
      <c r="E40" s="12">
        <v>2208</v>
      </c>
    </row>
    <row r="41" spans="1:5" ht="13.5">
      <c r="A41" s="12">
        <v>3</v>
      </c>
      <c r="B41" s="13" t="s">
        <v>107</v>
      </c>
      <c r="C41" s="13" t="s">
        <v>22</v>
      </c>
      <c r="D41" s="12" t="s">
        <v>108</v>
      </c>
      <c r="E41" s="12">
        <v>834.43</v>
      </c>
    </row>
    <row r="42" spans="1:5" ht="13.5">
      <c r="A42" s="12">
        <v>4</v>
      </c>
      <c r="B42" s="13" t="s">
        <v>109</v>
      </c>
      <c r="C42" s="13" t="s">
        <v>22</v>
      </c>
      <c r="D42" s="12" t="s">
        <v>110</v>
      </c>
      <c r="E42" s="12">
        <v>6240.84</v>
      </c>
    </row>
    <row r="43" spans="1:5" ht="13.5">
      <c r="A43" s="12">
        <v>5</v>
      </c>
      <c r="B43" s="13"/>
      <c r="C43" s="13"/>
      <c r="D43" s="12"/>
      <c r="E43" s="12"/>
    </row>
    <row r="44" spans="1:5" ht="13.5">
      <c r="A44" s="12">
        <v>6</v>
      </c>
      <c r="B44" s="13"/>
      <c r="C44" s="13"/>
      <c r="D44" s="12"/>
      <c r="E44" s="12"/>
    </row>
    <row r="45" spans="1:5" ht="15">
      <c r="A45" s="14"/>
      <c r="B45" s="33" t="s">
        <v>25</v>
      </c>
      <c r="C45" s="14"/>
      <c r="D45" s="14"/>
      <c r="E45" s="14">
        <f>SUM(E39:E42)</f>
        <v>13109.07</v>
      </c>
    </row>
    <row r="46" spans="1:5" ht="18">
      <c r="A46" s="54" t="s">
        <v>51</v>
      </c>
      <c r="B46" s="54"/>
      <c r="C46" s="54"/>
      <c r="D46" s="54"/>
      <c r="E46" s="54"/>
    </row>
    <row r="47" spans="1:5" ht="15.75">
      <c r="A47" s="10" t="s">
        <v>1</v>
      </c>
      <c r="B47" s="35" t="s">
        <v>18</v>
      </c>
      <c r="C47" s="11" t="s">
        <v>2</v>
      </c>
      <c r="D47" s="11" t="s">
        <v>19</v>
      </c>
      <c r="E47" s="11" t="s">
        <v>20</v>
      </c>
    </row>
    <row r="48" spans="1:5" ht="13.5">
      <c r="A48" s="12">
        <v>1</v>
      </c>
      <c r="B48" s="13" t="s">
        <v>88</v>
      </c>
      <c r="C48" s="13" t="s">
        <v>22</v>
      </c>
      <c r="D48" s="12" t="s">
        <v>89</v>
      </c>
      <c r="E48" s="12">
        <f>3825.8</f>
        <v>3825.8</v>
      </c>
    </row>
    <row r="49" spans="1:5" ht="18" customHeight="1">
      <c r="A49" s="12">
        <v>2</v>
      </c>
      <c r="B49" s="13" t="s">
        <v>105</v>
      </c>
      <c r="C49" s="13" t="s">
        <v>22</v>
      </c>
      <c r="D49" s="12"/>
      <c r="E49" s="12">
        <v>2061.54</v>
      </c>
    </row>
    <row r="50" spans="1:5" ht="13.5">
      <c r="A50" s="12">
        <v>3</v>
      </c>
      <c r="B50" s="13" t="s">
        <v>111</v>
      </c>
      <c r="C50" s="13" t="s">
        <v>22</v>
      </c>
      <c r="D50" s="12" t="s">
        <v>112</v>
      </c>
      <c r="E50" s="12">
        <v>2962.21</v>
      </c>
    </row>
    <row r="51" spans="1:5" ht="13.5">
      <c r="A51" s="12">
        <v>4</v>
      </c>
      <c r="B51" s="13" t="s">
        <v>107</v>
      </c>
      <c r="C51" s="13" t="s">
        <v>22</v>
      </c>
      <c r="D51" s="12" t="s">
        <v>113</v>
      </c>
      <c r="E51" s="12">
        <v>830.37</v>
      </c>
    </row>
    <row r="52" spans="1:5" ht="13.5">
      <c r="A52" s="12">
        <v>5</v>
      </c>
      <c r="B52" s="13" t="s">
        <v>111</v>
      </c>
      <c r="C52" s="13" t="s">
        <v>22</v>
      </c>
      <c r="D52" s="12" t="s">
        <v>114</v>
      </c>
      <c r="E52" s="12">
        <v>2950.91</v>
      </c>
    </row>
    <row r="53" spans="1:5" ht="16.5" customHeight="1">
      <c r="A53" s="12">
        <v>6</v>
      </c>
      <c r="B53" s="13" t="s">
        <v>107</v>
      </c>
      <c r="C53" s="13" t="s">
        <v>22</v>
      </c>
      <c r="D53" s="12" t="s">
        <v>114</v>
      </c>
      <c r="E53" s="12">
        <v>873.96</v>
      </c>
    </row>
    <row r="54" spans="1:5" ht="13.5">
      <c r="A54" s="12">
        <v>7</v>
      </c>
      <c r="B54" s="13" t="s">
        <v>107</v>
      </c>
      <c r="C54" s="13" t="s">
        <v>22</v>
      </c>
      <c r="D54" s="12" t="s">
        <v>115</v>
      </c>
      <c r="E54" s="12">
        <v>791.91</v>
      </c>
    </row>
    <row r="55" spans="1:5" ht="27">
      <c r="A55" s="12">
        <v>8</v>
      </c>
      <c r="B55" s="13" t="s">
        <v>116</v>
      </c>
      <c r="C55" s="13" t="s">
        <v>22</v>
      </c>
      <c r="D55" s="12" t="s">
        <v>117</v>
      </c>
      <c r="E55" s="12">
        <v>1142.04</v>
      </c>
    </row>
    <row r="56" spans="1:5" ht="45.75" customHeight="1">
      <c r="A56" s="12">
        <v>9</v>
      </c>
      <c r="B56" s="21" t="s">
        <v>118</v>
      </c>
      <c r="C56" s="13" t="s">
        <v>22</v>
      </c>
      <c r="D56" s="13" t="s">
        <v>119</v>
      </c>
      <c r="E56" s="13">
        <f>415.37</f>
        <v>415.37</v>
      </c>
    </row>
    <row r="57" spans="1:5" ht="15">
      <c r="A57" s="14"/>
      <c r="B57" s="33" t="s">
        <v>25</v>
      </c>
      <c r="C57" s="14"/>
      <c r="D57" s="14"/>
      <c r="E57" s="14">
        <f>SUM(E48:E56)</f>
        <v>15854.110000000002</v>
      </c>
    </row>
    <row r="58" ht="12.75">
      <c r="B58" s="36"/>
    </row>
    <row r="59" spans="1:5" ht="18">
      <c r="A59" s="54" t="s">
        <v>62</v>
      </c>
      <c r="B59" s="54"/>
      <c r="C59" s="54"/>
      <c r="D59" s="54"/>
      <c r="E59" s="54"/>
    </row>
    <row r="60" spans="1:5" ht="15.75">
      <c r="A60" s="10" t="s">
        <v>1</v>
      </c>
      <c r="B60" s="35" t="s">
        <v>18</v>
      </c>
      <c r="C60" s="11" t="s">
        <v>2</v>
      </c>
      <c r="D60" s="11" t="s">
        <v>19</v>
      </c>
      <c r="E60" s="11" t="s">
        <v>20</v>
      </c>
    </row>
    <row r="61" spans="1:5" ht="16.5" customHeight="1">
      <c r="A61" s="12">
        <v>1</v>
      </c>
      <c r="B61" s="13" t="s">
        <v>105</v>
      </c>
      <c r="C61" s="13" t="s">
        <v>22</v>
      </c>
      <c r="D61" s="12"/>
      <c r="E61" s="12">
        <f>2127.52</f>
        <v>2127.52</v>
      </c>
    </row>
    <row r="62" spans="1:5" ht="42.75" customHeight="1">
      <c r="A62" s="12">
        <v>2</v>
      </c>
      <c r="B62" s="13" t="s">
        <v>120</v>
      </c>
      <c r="C62" s="13" t="s">
        <v>22</v>
      </c>
      <c r="D62" s="12"/>
      <c r="E62" s="12">
        <f>6587.43</f>
        <v>6587.43</v>
      </c>
    </row>
    <row r="63" spans="1:5" ht="17.25" customHeight="1">
      <c r="A63" s="12">
        <v>3</v>
      </c>
      <c r="B63" s="16" t="s">
        <v>88</v>
      </c>
      <c r="C63" s="13" t="s">
        <v>22</v>
      </c>
      <c r="D63" s="12" t="s">
        <v>89</v>
      </c>
      <c r="E63" s="12">
        <v>3825.8</v>
      </c>
    </row>
    <row r="64" spans="1:5" ht="27">
      <c r="A64" s="12">
        <v>4</v>
      </c>
      <c r="B64" s="13" t="s">
        <v>98</v>
      </c>
      <c r="C64" s="13" t="s">
        <v>22</v>
      </c>
      <c r="D64" s="12" t="s">
        <v>121</v>
      </c>
      <c r="E64" s="12">
        <v>499.67</v>
      </c>
    </row>
    <row r="65" spans="1:5" ht="31.5" customHeight="1">
      <c r="A65" s="12">
        <v>5</v>
      </c>
      <c r="B65" s="13" t="s">
        <v>122</v>
      </c>
      <c r="C65" s="13" t="s">
        <v>22</v>
      </c>
      <c r="D65" s="12" t="s">
        <v>123</v>
      </c>
      <c r="E65" s="12">
        <v>469.11</v>
      </c>
    </row>
    <row r="66" spans="1:5" ht="15">
      <c r="A66" s="14"/>
      <c r="B66" s="33" t="s">
        <v>25</v>
      </c>
      <c r="C66" s="14"/>
      <c r="D66" s="14"/>
      <c r="E66" s="14">
        <f>SUM(E61:E65)</f>
        <v>13509.53</v>
      </c>
    </row>
    <row r="67" ht="12.75">
      <c r="B67" s="36"/>
    </row>
    <row r="68" spans="1:5" ht="18">
      <c r="A68" s="54" t="s">
        <v>63</v>
      </c>
      <c r="B68" s="54"/>
      <c r="C68" s="54"/>
      <c r="D68" s="54"/>
      <c r="E68" s="54"/>
    </row>
    <row r="69" spans="1:5" ht="15.75">
      <c r="A69" s="10" t="s">
        <v>1</v>
      </c>
      <c r="B69" s="35" t="s">
        <v>18</v>
      </c>
      <c r="C69" s="11" t="s">
        <v>2</v>
      </c>
      <c r="D69" s="11" t="s">
        <v>19</v>
      </c>
      <c r="E69" s="11" t="s">
        <v>20</v>
      </c>
    </row>
    <row r="70" spans="1:5" ht="14.25">
      <c r="A70" s="18">
        <v>1</v>
      </c>
      <c r="B70" s="19" t="s">
        <v>124</v>
      </c>
      <c r="C70" s="19" t="s">
        <v>22</v>
      </c>
      <c r="D70" s="18" t="s">
        <v>125</v>
      </c>
      <c r="E70" s="18">
        <v>968.88</v>
      </c>
    </row>
    <row r="71" spans="1:5" ht="29.25" customHeight="1">
      <c r="A71" s="18">
        <v>2</v>
      </c>
      <c r="B71" s="19" t="s">
        <v>126</v>
      </c>
      <c r="C71" s="19" t="s">
        <v>22</v>
      </c>
      <c r="D71" s="18" t="s">
        <v>127</v>
      </c>
      <c r="E71" s="18">
        <v>339.51</v>
      </c>
    </row>
    <row r="72" spans="1:5" ht="32.25" customHeight="1">
      <c r="A72" s="18">
        <v>3</v>
      </c>
      <c r="B72" s="19" t="s">
        <v>128</v>
      </c>
      <c r="C72" s="19" t="s">
        <v>22</v>
      </c>
      <c r="D72" s="18" t="s">
        <v>129</v>
      </c>
      <c r="E72" s="18">
        <v>382.95</v>
      </c>
    </row>
    <row r="73" spans="1:5" ht="14.25">
      <c r="A73" s="18">
        <v>4</v>
      </c>
      <c r="B73" s="19" t="s">
        <v>105</v>
      </c>
      <c r="C73" s="19" t="s">
        <v>22</v>
      </c>
      <c r="D73" s="18"/>
      <c r="E73" s="18">
        <v>2207.55</v>
      </c>
    </row>
    <row r="74" spans="1:5" ht="14.25">
      <c r="A74" s="18">
        <v>5</v>
      </c>
      <c r="B74" s="22" t="s">
        <v>88</v>
      </c>
      <c r="C74" s="19" t="s">
        <v>22</v>
      </c>
      <c r="D74" s="18" t="s">
        <v>89</v>
      </c>
      <c r="E74" s="18">
        <v>3825.8</v>
      </c>
    </row>
    <row r="75" spans="1:5" ht="14.25">
      <c r="A75" s="18">
        <v>6</v>
      </c>
      <c r="B75" s="19"/>
      <c r="C75" s="19"/>
      <c r="D75" s="18"/>
      <c r="E75" s="18"/>
    </row>
    <row r="76" spans="1:5" ht="15">
      <c r="A76" s="14"/>
      <c r="B76" s="33" t="s">
        <v>25</v>
      </c>
      <c r="C76" s="14"/>
      <c r="D76" s="14"/>
      <c r="E76" s="14">
        <f>SUM(E70:E75)</f>
        <v>7724.6900000000005</v>
      </c>
    </row>
    <row r="77" ht="12.75">
      <c r="B77" s="36"/>
    </row>
    <row r="78" spans="1:5" ht="18">
      <c r="A78" s="54" t="s">
        <v>70</v>
      </c>
      <c r="B78" s="54"/>
      <c r="C78" s="54"/>
      <c r="D78" s="54"/>
      <c r="E78" s="54"/>
    </row>
    <row r="79" spans="1:5" ht="15.75">
      <c r="A79" s="10" t="s">
        <v>1</v>
      </c>
      <c r="B79" s="35" t="s">
        <v>18</v>
      </c>
      <c r="C79" s="11" t="s">
        <v>2</v>
      </c>
      <c r="D79" s="11" t="s">
        <v>19</v>
      </c>
      <c r="E79" s="11" t="s">
        <v>20</v>
      </c>
    </row>
    <row r="80" spans="1:5" ht="31.5" customHeight="1">
      <c r="A80" s="12">
        <v>1</v>
      </c>
      <c r="B80" s="13" t="s">
        <v>130</v>
      </c>
      <c r="C80" s="13" t="s">
        <v>22</v>
      </c>
      <c r="D80" s="12"/>
      <c r="E80" s="12">
        <f>28160</f>
        <v>28160</v>
      </c>
    </row>
    <row r="81" spans="1:5" ht="14.25">
      <c r="A81" s="12">
        <v>2</v>
      </c>
      <c r="B81" s="19" t="s">
        <v>105</v>
      </c>
      <c r="C81" s="13" t="s">
        <v>22</v>
      </c>
      <c r="D81" s="12"/>
      <c r="E81" s="12">
        <v>800.52</v>
      </c>
    </row>
    <row r="82" spans="1:5" ht="14.25">
      <c r="A82" s="12">
        <v>3</v>
      </c>
      <c r="B82" s="22" t="s">
        <v>88</v>
      </c>
      <c r="C82" s="13" t="s">
        <v>22</v>
      </c>
      <c r="D82" s="12" t="s">
        <v>89</v>
      </c>
      <c r="E82" s="18">
        <v>3825.8</v>
      </c>
    </row>
    <row r="83" spans="1:5" ht="28.5">
      <c r="A83" s="12">
        <v>4</v>
      </c>
      <c r="B83" s="22" t="s">
        <v>128</v>
      </c>
      <c r="C83" s="13" t="s">
        <v>22</v>
      </c>
      <c r="D83" s="12" t="s">
        <v>131</v>
      </c>
      <c r="E83" s="18">
        <v>605.79</v>
      </c>
    </row>
    <row r="84" spans="1:5" ht="15">
      <c r="A84" s="14"/>
      <c r="B84" s="33" t="s">
        <v>25</v>
      </c>
      <c r="C84" s="14"/>
      <c r="D84" s="14"/>
      <c r="E84" s="14">
        <f>SUM(E80:E83)</f>
        <v>33392.11</v>
      </c>
    </row>
    <row r="85" ht="12.75">
      <c r="B85" s="36"/>
    </row>
    <row r="86" spans="1:5" ht="18">
      <c r="A86" s="54" t="s">
        <v>71</v>
      </c>
      <c r="B86" s="54"/>
      <c r="C86" s="54"/>
      <c r="D86" s="54"/>
      <c r="E86" s="54"/>
    </row>
    <row r="87" spans="1:5" ht="15.75">
      <c r="A87" s="10" t="s">
        <v>1</v>
      </c>
      <c r="B87" s="35" t="s">
        <v>18</v>
      </c>
      <c r="C87" s="11" t="s">
        <v>2</v>
      </c>
      <c r="D87" s="11" t="s">
        <v>19</v>
      </c>
      <c r="E87" s="11" t="s">
        <v>20</v>
      </c>
    </row>
    <row r="88" spans="1:5" ht="15.75" customHeight="1">
      <c r="A88" s="18">
        <v>1</v>
      </c>
      <c r="B88" s="22" t="s">
        <v>88</v>
      </c>
      <c r="C88" s="19" t="s">
        <v>22</v>
      </c>
      <c r="D88" s="19" t="s">
        <v>89</v>
      </c>
      <c r="E88" s="18">
        <v>3825.8</v>
      </c>
    </row>
    <row r="89" spans="1:5" ht="56.25" customHeight="1">
      <c r="A89" s="18">
        <v>2</v>
      </c>
      <c r="B89" s="19" t="s">
        <v>132</v>
      </c>
      <c r="C89" s="19" t="s">
        <v>22</v>
      </c>
      <c r="D89" s="19" t="s">
        <v>133</v>
      </c>
      <c r="E89" s="18">
        <v>7389.17</v>
      </c>
    </row>
    <row r="90" spans="1:5" ht="14.25">
      <c r="A90" s="18">
        <v>3</v>
      </c>
      <c r="B90" s="19"/>
      <c r="C90" s="19" t="s">
        <v>22</v>
      </c>
      <c r="D90" s="18"/>
      <c r="E90" s="18"/>
    </row>
    <row r="91" spans="1:5" ht="14.25">
      <c r="A91" s="18">
        <v>5</v>
      </c>
      <c r="B91" s="19"/>
      <c r="C91" s="19"/>
      <c r="D91" s="18"/>
      <c r="E91" s="18"/>
    </row>
    <row r="92" spans="1:5" ht="15">
      <c r="A92" s="14"/>
      <c r="B92" s="33" t="s">
        <v>25</v>
      </c>
      <c r="C92" s="14"/>
      <c r="D92" s="14"/>
      <c r="E92" s="14">
        <f>E88+E89+E90</f>
        <v>11214.970000000001</v>
      </c>
    </row>
    <row r="93" ht="12.75">
      <c r="B93" s="36"/>
    </row>
    <row r="94" spans="1:5" ht="18">
      <c r="A94" s="54" t="s">
        <v>75</v>
      </c>
      <c r="B94" s="54"/>
      <c r="C94" s="54"/>
      <c r="D94" s="54"/>
      <c r="E94" s="54"/>
    </row>
    <row r="95" spans="1:5" ht="15.75">
      <c r="A95" s="10" t="s">
        <v>1</v>
      </c>
      <c r="B95" s="35" t="s">
        <v>18</v>
      </c>
      <c r="C95" s="11" t="s">
        <v>2</v>
      </c>
      <c r="D95" s="11" t="s">
        <v>19</v>
      </c>
      <c r="E95" s="11" t="s">
        <v>20</v>
      </c>
    </row>
    <row r="96" spans="1:5" ht="14.25">
      <c r="A96" s="18">
        <v>1</v>
      </c>
      <c r="B96" s="22" t="s">
        <v>88</v>
      </c>
      <c r="C96" s="19" t="s">
        <v>22</v>
      </c>
      <c r="D96" s="19" t="s">
        <v>89</v>
      </c>
      <c r="E96" s="18">
        <v>3825.8</v>
      </c>
    </row>
    <row r="97" spans="1:5" ht="32.25" customHeight="1">
      <c r="A97" s="18">
        <v>2</v>
      </c>
      <c r="B97" s="19" t="s">
        <v>134</v>
      </c>
      <c r="C97" s="19" t="s">
        <v>22</v>
      </c>
      <c r="D97" s="37"/>
      <c r="E97" s="18">
        <v>2870.96</v>
      </c>
    </row>
    <row r="98" spans="1:5" ht="28.5">
      <c r="A98" s="18">
        <v>3</v>
      </c>
      <c r="B98" s="19" t="s">
        <v>126</v>
      </c>
      <c r="C98" s="19" t="s">
        <v>22</v>
      </c>
      <c r="D98" s="18" t="s">
        <v>135</v>
      </c>
      <c r="E98" s="18">
        <v>538.44</v>
      </c>
    </row>
    <row r="99" spans="1:5" ht="28.5">
      <c r="A99" s="18">
        <v>4</v>
      </c>
      <c r="B99" s="19" t="s">
        <v>126</v>
      </c>
      <c r="C99" s="19" t="s">
        <v>22</v>
      </c>
      <c r="D99" s="18" t="s">
        <v>136</v>
      </c>
      <c r="E99" s="18">
        <v>773.05</v>
      </c>
    </row>
    <row r="100" spans="1:5" ht="28.5">
      <c r="A100" s="18">
        <v>5</v>
      </c>
      <c r="B100" s="19" t="s">
        <v>137</v>
      </c>
      <c r="C100" s="19" t="s">
        <v>22</v>
      </c>
      <c r="D100" s="18" t="s">
        <v>138</v>
      </c>
      <c r="E100" s="18">
        <v>780.83</v>
      </c>
    </row>
    <row r="101" spans="1:5" ht="14.25">
      <c r="A101" s="18">
        <v>6</v>
      </c>
      <c r="B101" s="19" t="s">
        <v>139</v>
      </c>
      <c r="C101" s="19" t="s">
        <v>22</v>
      </c>
      <c r="D101" s="18" t="s">
        <v>140</v>
      </c>
      <c r="E101" s="18">
        <f>1328.36</f>
        <v>1328.36</v>
      </c>
    </row>
    <row r="102" spans="1:5" ht="14.25">
      <c r="A102" s="18">
        <v>7</v>
      </c>
      <c r="B102" s="19" t="s">
        <v>111</v>
      </c>
      <c r="C102" s="19" t="s">
        <v>22</v>
      </c>
      <c r="D102" s="18" t="s">
        <v>141</v>
      </c>
      <c r="E102" s="18">
        <f>884.16</f>
        <v>884.16</v>
      </c>
    </row>
    <row r="103" spans="1:5" ht="14.25">
      <c r="A103" s="18">
        <v>8</v>
      </c>
      <c r="B103" s="19" t="s">
        <v>139</v>
      </c>
      <c r="C103" s="19" t="s">
        <v>22</v>
      </c>
      <c r="D103" s="18" t="s">
        <v>142</v>
      </c>
      <c r="E103" s="18">
        <f>875.72</f>
        <v>875.72</v>
      </c>
    </row>
    <row r="104" spans="1:5" ht="28.5" customHeight="1">
      <c r="A104" s="18">
        <v>9</v>
      </c>
      <c r="B104" s="19" t="s">
        <v>143</v>
      </c>
      <c r="C104" s="19" t="s">
        <v>22</v>
      </c>
      <c r="D104" s="18"/>
      <c r="E104" s="18">
        <f>24724.49</f>
        <v>24724.49</v>
      </c>
    </row>
    <row r="105" spans="1:5" ht="15">
      <c r="A105" s="14"/>
      <c r="B105" s="33" t="s">
        <v>25</v>
      </c>
      <c r="C105" s="14"/>
      <c r="D105" s="14"/>
      <c r="E105" s="14">
        <f>SUM(E96:E104)</f>
        <v>36601.810000000005</v>
      </c>
    </row>
    <row r="106" ht="12.75">
      <c r="B106" s="36"/>
    </row>
    <row r="107" spans="1:5" ht="18">
      <c r="A107" s="54" t="s">
        <v>144</v>
      </c>
      <c r="B107" s="54"/>
      <c r="C107" s="54"/>
      <c r="D107" s="54"/>
      <c r="E107" s="54"/>
    </row>
    <row r="108" spans="1:5" ht="15.75">
      <c r="A108" s="10" t="s">
        <v>1</v>
      </c>
      <c r="B108" s="35" t="s">
        <v>18</v>
      </c>
      <c r="C108" s="11" t="s">
        <v>2</v>
      </c>
      <c r="D108" s="11" t="s">
        <v>19</v>
      </c>
      <c r="E108" s="11" t="s">
        <v>20</v>
      </c>
    </row>
    <row r="109" spans="1:5" ht="14.25">
      <c r="A109" s="18">
        <v>1</v>
      </c>
      <c r="B109" s="22" t="s">
        <v>88</v>
      </c>
      <c r="C109" s="19" t="s">
        <v>22</v>
      </c>
      <c r="D109" s="19" t="s">
        <v>89</v>
      </c>
      <c r="E109" s="18">
        <v>3825.8</v>
      </c>
    </row>
    <row r="110" spans="1:5" ht="28.5">
      <c r="A110" s="18">
        <v>2</v>
      </c>
      <c r="B110" s="22" t="s">
        <v>145</v>
      </c>
      <c r="C110" s="19" t="s">
        <v>22</v>
      </c>
      <c r="D110" s="19"/>
      <c r="E110" s="18">
        <v>3387.25</v>
      </c>
    </row>
    <row r="111" spans="1:5" ht="14.25">
      <c r="A111" s="18">
        <v>3</v>
      </c>
      <c r="B111" s="22" t="s">
        <v>146</v>
      </c>
      <c r="C111" s="19" t="s">
        <v>22</v>
      </c>
      <c r="D111" s="19" t="s">
        <v>147</v>
      </c>
      <c r="E111" s="18">
        <v>957.01</v>
      </c>
    </row>
    <row r="112" spans="1:5" ht="14.25">
      <c r="A112" s="18">
        <v>4</v>
      </c>
      <c r="B112" s="22" t="s">
        <v>148</v>
      </c>
      <c r="C112" s="19" t="s">
        <v>22</v>
      </c>
      <c r="D112" s="19" t="s">
        <v>149</v>
      </c>
      <c r="E112" s="18">
        <v>1582.34</v>
      </c>
    </row>
    <row r="113" spans="1:5" ht="28.5">
      <c r="A113" s="18">
        <v>5</v>
      </c>
      <c r="B113" s="19" t="s">
        <v>150</v>
      </c>
      <c r="C113" s="19" t="s">
        <v>22</v>
      </c>
      <c r="D113" s="19" t="s">
        <v>151</v>
      </c>
      <c r="E113" s="18">
        <v>3510.03</v>
      </c>
    </row>
    <row r="114" spans="1:5" ht="14.25">
      <c r="A114" s="18">
        <v>6</v>
      </c>
      <c r="B114" s="19" t="s">
        <v>111</v>
      </c>
      <c r="C114" s="19" t="s">
        <v>22</v>
      </c>
      <c r="D114" s="22" t="s">
        <v>152</v>
      </c>
      <c r="E114" s="18">
        <v>2746.24</v>
      </c>
    </row>
    <row r="115" spans="1:5" ht="14.25">
      <c r="A115" s="18">
        <v>7</v>
      </c>
      <c r="B115" s="19" t="s">
        <v>153</v>
      </c>
      <c r="C115" s="19" t="s">
        <v>22</v>
      </c>
      <c r="D115" s="18" t="s">
        <v>154</v>
      </c>
      <c r="E115" s="18">
        <v>1423.57</v>
      </c>
    </row>
    <row r="116" spans="1:5" ht="28.5">
      <c r="A116" s="18">
        <v>8</v>
      </c>
      <c r="B116" s="19" t="s">
        <v>155</v>
      </c>
      <c r="C116" s="19" t="s">
        <v>22</v>
      </c>
      <c r="D116" s="19" t="s">
        <v>156</v>
      </c>
      <c r="E116" s="18">
        <v>551.95</v>
      </c>
    </row>
    <row r="117" spans="1:5" ht="15">
      <c r="A117" s="14"/>
      <c r="B117" s="33" t="s">
        <v>25</v>
      </c>
      <c r="C117" s="14"/>
      <c r="D117" s="14"/>
      <c r="E117" s="14">
        <f>SUM(E109:E116)</f>
        <v>17984.190000000002</v>
      </c>
    </row>
    <row r="118" ht="12.75">
      <c r="B118" s="36"/>
    </row>
    <row r="119" ht="12.75">
      <c r="B119" s="36"/>
    </row>
    <row r="120" ht="12.75">
      <c r="B120" s="36"/>
    </row>
    <row r="121" spans="1:5" ht="15">
      <c r="A121" s="29"/>
      <c r="B121" s="38" t="s">
        <v>86</v>
      </c>
      <c r="C121" s="29"/>
      <c r="D121" s="29"/>
      <c r="E121" s="29">
        <f>E8+E17+E27+E36+E45+E57+E66+E76+E84+E92+E105+E117</f>
        <v>193754.39</v>
      </c>
    </row>
    <row r="122" ht="12.75">
      <c r="B122" s="36"/>
    </row>
    <row r="123" ht="12.75">
      <c r="B123" s="36"/>
    </row>
    <row r="124" ht="12.75">
      <c r="B124" s="36"/>
    </row>
    <row r="125" ht="12.75">
      <c r="B125" s="36"/>
    </row>
    <row r="126" ht="12.75">
      <c r="B126" s="36"/>
    </row>
    <row r="127" ht="12.75">
      <c r="B127" s="36"/>
    </row>
    <row r="128" ht="12.75">
      <c r="B128" s="36"/>
    </row>
    <row r="129" ht="12.75">
      <c r="B129" s="36"/>
    </row>
    <row r="130" ht="12.75">
      <c r="B130" s="36"/>
    </row>
    <row r="131" ht="12.75">
      <c r="B131" s="36"/>
    </row>
    <row r="132" ht="12.75">
      <c r="B132" s="36"/>
    </row>
    <row r="133" ht="12.75">
      <c r="B133" s="36"/>
    </row>
    <row r="134" ht="12.75">
      <c r="B134" s="36"/>
    </row>
    <row r="135" ht="12.75">
      <c r="B135" s="36"/>
    </row>
    <row r="136" ht="12.75">
      <c r="B136" s="36"/>
    </row>
    <row r="137" ht="12.75">
      <c r="B137" s="36"/>
    </row>
    <row r="138" ht="12.75">
      <c r="B138" s="36"/>
    </row>
    <row r="139" ht="12.75">
      <c r="B139" s="36"/>
    </row>
    <row r="140" ht="12.75">
      <c r="B140" s="36"/>
    </row>
    <row r="141" ht="12.75">
      <c r="B141" s="36"/>
    </row>
    <row r="142" ht="12.75">
      <c r="B142" s="36"/>
    </row>
    <row r="143" ht="12.75">
      <c r="B143" s="36"/>
    </row>
    <row r="144" ht="12.75">
      <c r="B144" s="36"/>
    </row>
    <row r="145" ht="12.75">
      <c r="B145" s="36"/>
    </row>
    <row r="146" ht="12.75">
      <c r="B146" s="36"/>
    </row>
    <row r="147" ht="12.75">
      <c r="B147" s="36"/>
    </row>
    <row r="148" ht="12.75">
      <c r="B148" s="36"/>
    </row>
    <row r="149" ht="12.75">
      <c r="B149" s="36"/>
    </row>
    <row r="150" ht="12.75">
      <c r="B150" s="36"/>
    </row>
    <row r="151" ht="12.75">
      <c r="B151" s="36"/>
    </row>
    <row r="152" ht="12.75">
      <c r="B152" s="36"/>
    </row>
    <row r="153" ht="12.75">
      <c r="B153" s="36"/>
    </row>
    <row r="154" ht="12.75">
      <c r="B154" s="36"/>
    </row>
    <row r="155" ht="12.75">
      <c r="B155" s="36"/>
    </row>
    <row r="156" ht="12.75">
      <c r="B156" s="36"/>
    </row>
    <row r="157" ht="12.75">
      <c r="B157" s="36"/>
    </row>
    <row r="158" ht="12.75">
      <c r="B158" s="36"/>
    </row>
    <row r="159" ht="12.75">
      <c r="B159" s="36"/>
    </row>
    <row r="160" ht="12.75">
      <c r="B160" s="36"/>
    </row>
    <row r="161" ht="12.75">
      <c r="B161" s="36"/>
    </row>
    <row r="162" ht="12.75">
      <c r="B162" s="36"/>
    </row>
    <row r="163" ht="12.75">
      <c r="B163" s="36"/>
    </row>
    <row r="164" ht="12.75">
      <c r="B164" s="36"/>
    </row>
    <row r="165" ht="12.75">
      <c r="B165" s="36"/>
    </row>
    <row r="166" ht="12.75">
      <c r="B166" s="36"/>
    </row>
    <row r="167" ht="12.75">
      <c r="B167" s="36"/>
    </row>
    <row r="168" ht="12.75">
      <c r="B168" s="36"/>
    </row>
    <row r="169" ht="12.75">
      <c r="B169" s="36"/>
    </row>
    <row r="170" ht="12.75">
      <c r="B170" s="36"/>
    </row>
    <row r="171" ht="12.75">
      <c r="B171" s="36"/>
    </row>
    <row r="172" ht="12.75">
      <c r="B172" s="36"/>
    </row>
    <row r="173" ht="12.75">
      <c r="B173" s="36"/>
    </row>
    <row r="174" ht="12.75">
      <c r="B174" s="36"/>
    </row>
    <row r="175" ht="12.75">
      <c r="B175" s="36"/>
    </row>
    <row r="176" ht="12.75">
      <c r="B176" s="36"/>
    </row>
    <row r="177" ht="12.75">
      <c r="B177" s="36"/>
    </row>
    <row r="178" ht="12.75">
      <c r="B178" s="36"/>
    </row>
    <row r="179" ht="12.75">
      <c r="B179" s="36"/>
    </row>
    <row r="180" ht="12.75">
      <c r="B180" s="36"/>
    </row>
    <row r="181" ht="12.75">
      <c r="B181" s="36"/>
    </row>
    <row r="182" ht="12.75">
      <c r="B182" s="36"/>
    </row>
    <row r="183" ht="12.75">
      <c r="B183" s="36"/>
    </row>
    <row r="184" ht="12.75">
      <c r="B184" s="36"/>
    </row>
    <row r="185" ht="12.75">
      <c r="B185" s="36"/>
    </row>
    <row r="186" ht="12.75">
      <c r="B186" s="36"/>
    </row>
    <row r="187" ht="12.75">
      <c r="B187" s="36"/>
    </row>
    <row r="188" ht="12.75">
      <c r="B188" s="36"/>
    </row>
    <row r="189" ht="12.75">
      <c r="B189" s="36"/>
    </row>
    <row r="190" ht="12.75">
      <c r="B190" s="36"/>
    </row>
    <row r="191" ht="12.75">
      <c r="B191" s="36"/>
    </row>
    <row r="192" ht="12.75">
      <c r="B192" s="36"/>
    </row>
    <row r="193" ht="12.75">
      <c r="B193" s="36"/>
    </row>
    <row r="194" ht="12.75">
      <c r="B194" s="36"/>
    </row>
    <row r="195" ht="12.75">
      <c r="B195" s="36"/>
    </row>
    <row r="196" ht="12.75">
      <c r="B196" s="36"/>
    </row>
    <row r="197" ht="12.75">
      <c r="B197" s="36"/>
    </row>
    <row r="198" ht="12.75">
      <c r="B198" s="36"/>
    </row>
    <row r="199" ht="12.75">
      <c r="B199" s="36"/>
    </row>
    <row r="200" ht="12.75">
      <c r="B200" s="36"/>
    </row>
    <row r="201" ht="12.75">
      <c r="B201" s="36"/>
    </row>
    <row r="202" ht="12.75">
      <c r="B202" s="36"/>
    </row>
    <row r="203" ht="12.75">
      <c r="B203" s="36"/>
    </row>
    <row r="204" ht="12.75">
      <c r="B204" s="36"/>
    </row>
    <row r="205" ht="12.75">
      <c r="B205" s="36"/>
    </row>
    <row r="206" ht="12.75">
      <c r="B206" s="36"/>
    </row>
    <row r="207" ht="12.75">
      <c r="B207" s="36"/>
    </row>
    <row r="208" ht="12.75">
      <c r="B208" s="36"/>
    </row>
    <row r="209" ht="12.75">
      <c r="B209" s="36"/>
    </row>
    <row r="210" ht="12.75">
      <c r="B210" s="36"/>
    </row>
    <row r="211" ht="12.75">
      <c r="B211" s="36"/>
    </row>
    <row r="212" ht="12.75">
      <c r="B212" s="36"/>
    </row>
    <row r="213" ht="12.75">
      <c r="B213" s="36"/>
    </row>
    <row r="214" ht="12.75">
      <c r="B214" s="36"/>
    </row>
    <row r="215" ht="12.75">
      <c r="B215" s="36"/>
    </row>
    <row r="216" ht="12.75">
      <c r="B216" s="36"/>
    </row>
    <row r="217" ht="12.75">
      <c r="B217" s="36"/>
    </row>
    <row r="218" ht="12.75">
      <c r="B218" s="36"/>
    </row>
    <row r="219" ht="12.75">
      <c r="B219" s="36"/>
    </row>
    <row r="220" ht="12.75">
      <c r="B220" s="36"/>
    </row>
    <row r="221" ht="12.75">
      <c r="B221" s="36"/>
    </row>
    <row r="222" ht="12.75">
      <c r="B222" s="36"/>
    </row>
    <row r="223" ht="12.75">
      <c r="B223" s="36"/>
    </row>
    <row r="224" ht="12.75">
      <c r="B224" s="36"/>
    </row>
    <row r="225" ht="12.75">
      <c r="B225" s="36"/>
    </row>
    <row r="226" ht="12.75">
      <c r="B226" s="36"/>
    </row>
    <row r="227" ht="12.75">
      <c r="B227" s="36"/>
    </row>
    <row r="228" ht="12.75">
      <c r="B228" s="36"/>
    </row>
    <row r="229" ht="12.75">
      <c r="B229" s="36"/>
    </row>
    <row r="230" ht="12.75">
      <c r="B230" s="36"/>
    </row>
    <row r="231" ht="12.75">
      <c r="B231" s="36"/>
    </row>
    <row r="232" ht="12.75">
      <c r="B232" s="36"/>
    </row>
    <row r="233" ht="12.75">
      <c r="B233" s="36"/>
    </row>
    <row r="234" ht="12.75">
      <c r="B234" s="36"/>
    </row>
    <row r="235" ht="12.75">
      <c r="B235" s="36"/>
    </row>
    <row r="236" ht="12.75">
      <c r="B236" s="36"/>
    </row>
    <row r="237" ht="12.75">
      <c r="B237" s="36"/>
    </row>
    <row r="238" ht="12.75">
      <c r="B238" s="36"/>
    </row>
    <row r="239" ht="12.75">
      <c r="B239" s="36"/>
    </row>
    <row r="240" ht="12.75">
      <c r="B240" s="36"/>
    </row>
    <row r="241" ht="12.75">
      <c r="B241" s="36"/>
    </row>
    <row r="242" ht="12.75">
      <c r="B242" s="36"/>
    </row>
    <row r="243" ht="12.75">
      <c r="B243" s="36"/>
    </row>
    <row r="244" ht="12.75">
      <c r="B244" s="36"/>
    </row>
    <row r="245" ht="12.75">
      <c r="B245" s="36"/>
    </row>
    <row r="246" ht="12.75">
      <c r="B246" s="36"/>
    </row>
    <row r="247" ht="12.75">
      <c r="B247" s="36"/>
    </row>
    <row r="248" ht="12.75">
      <c r="B248" s="36"/>
    </row>
    <row r="249" ht="12.75">
      <c r="B249" s="36"/>
    </row>
  </sheetData>
  <sheetProtection selectLockedCells="1" selectUnlockedCells="1"/>
  <mergeCells count="12">
    <mergeCell ref="A59:E59"/>
    <mergeCell ref="A68:E68"/>
    <mergeCell ref="A78:E78"/>
    <mergeCell ref="A86:E86"/>
    <mergeCell ref="A94:E94"/>
    <mergeCell ref="A107:E107"/>
    <mergeCell ref="A1:E1"/>
    <mergeCell ref="A10:E10"/>
    <mergeCell ref="A19:E19"/>
    <mergeCell ref="A29:E29"/>
    <mergeCell ref="A37:E37"/>
    <mergeCell ref="A46:E4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="80" zoomScaleNormal="80" zoomScalePageLayoutView="0" workbookViewId="0" topLeftCell="A1">
      <selection activeCell="C7" sqref="C7"/>
    </sheetView>
  </sheetViews>
  <sheetFormatPr defaultColWidth="11.57421875" defaultRowHeight="12.75"/>
  <cols>
    <col min="1" max="1" width="7.28125" style="0" customWidth="1"/>
    <col min="2" max="2" width="34.8515625" style="0" customWidth="1"/>
    <col min="3" max="3" width="23.7109375" style="0" customWidth="1"/>
  </cols>
  <sheetData>
    <row r="1" spans="1:3" ht="15.75">
      <c r="A1" s="39" t="s">
        <v>157</v>
      </c>
      <c r="B1" s="40" t="s">
        <v>158</v>
      </c>
      <c r="C1" s="40" t="s">
        <v>159</v>
      </c>
    </row>
    <row r="2" spans="1:3" ht="12.75">
      <c r="A2" s="41"/>
      <c r="B2" s="42"/>
      <c r="C2" s="42"/>
    </row>
    <row r="3" spans="1:3" ht="25.5" customHeight="1">
      <c r="A3" s="43">
        <v>1</v>
      </c>
      <c r="B3" s="44"/>
      <c r="C3" s="45"/>
    </row>
    <row r="4" spans="1:3" ht="42.75" customHeight="1">
      <c r="A4" s="43">
        <v>2</v>
      </c>
      <c r="B4" s="44"/>
      <c r="C4" s="45"/>
    </row>
    <row r="5" spans="1:3" ht="24" customHeight="1">
      <c r="A5" s="43">
        <v>3</v>
      </c>
      <c r="B5" s="44"/>
      <c r="C5" s="45"/>
    </row>
    <row r="6" spans="1:3" ht="25.5" customHeight="1">
      <c r="A6" s="43">
        <v>4</v>
      </c>
      <c r="B6" s="44"/>
      <c r="C6" s="45"/>
    </row>
    <row r="7" spans="1:3" ht="42.75" customHeight="1">
      <c r="A7" s="43">
        <v>5</v>
      </c>
      <c r="B7" s="44"/>
      <c r="C7" s="45"/>
    </row>
    <row r="8" spans="1:3" ht="15.75">
      <c r="A8" s="46"/>
      <c r="B8" s="47" t="s">
        <v>86</v>
      </c>
      <c r="C8" s="47">
        <f>C3+C4+C5+C6+C7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2020-03-10T13:14:21Z</dcterms:modified>
  <cp:category/>
  <cp:version/>
  <cp:contentType/>
  <cp:contentStatus/>
</cp:coreProperties>
</file>